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★★★★★2022\■完成（納品物）\北海道　下川町\04_注記・附属明細書\"/>
    </mc:Choice>
  </mc:AlternateContent>
  <xr:revisionPtr revIDLastSave="0" documentId="13_ncr:1_{EC0574C0-992F-496A-A6D7-099B99FE2FBF}" xr6:coauthVersionLast="47" xr6:coauthVersionMax="47" xr10:uidLastSave="{00000000-0000-0000-0000-000000000000}"/>
  <bookViews>
    <workbookView xWindow="-120" yWindow="-120" windowWidth="20730" windowHeight="11040" tabRatio="830" xr2:uid="{00000000-000D-0000-FFFF-FFFF00000000}"/>
  </bookViews>
  <sheets>
    <sheet name="【済】投資及び出資金の明細" sheetId="1" r:id="rId1"/>
    <sheet name="【済】基金の明細" sheetId="2" r:id="rId2"/>
    <sheet name="【済】貸付金の明細" sheetId="3" r:id="rId3"/>
    <sheet name="【済】長期延滞債権の明細" sheetId="4" r:id="rId4"/>
    <sheet name="【済】未収金の明細" sheetId="5" r:id="rId5"/>
    <sheet name="【済】地方債等（借入先別）の明細" sheetId="6" r:id="rId6"/>
    <sheet name="【済】地方債等（利率別）の明細" sheetId="7" r:id="rId7"/>
    <sheet name="【済】地方債等（返済期間別）の明細" sheetId="8" r:id="rId8"/>
    <sheet name="【済】特定の契約条項が付された地方債等の概要" sheetId="9" r:id="rId9"/>
    <sheet name="【済】引当金の明細" sheetId="10" r:id="rId10"/>
    <sheet name="【済】補助金等の明細" sheetId="11" r:id="rId11"/>
    <sheet name="【済】財源の明細" sheetId="12" r:id="rId12"/>
    <sheet name="財源情報の明細" sheetId="14" r:id="rId13"/>
    <sheet name="【済】資金の明細" sheetId="13" r:id="rId14"/>
  </sheets>
  <definedNames>
    <definedName name="_xlnm.Print_Area" localSheetId="12">財源情報の明細!$A$1:$F$12</definedName>
    <definedName name="X16Y08_36">'【済】地方債等（返済期間別）の明細'!$R$29</definedName>
    <definedName name="X19Y08_36">'【済】地方債等（返済期間別）の明細'!$R$32</definedName>
    <definedName name="X22Y08_36">'【済】地方債等（返済期間別）の明細'!$R$35</definedName>
    <definedName name="X25Y08_36">'【済】地方債等（返済期間別）の明細'!$R$38</definedName>
    <definedName name="X28Y08_36">'【済】地方債等（返済期間別）の明細'!$R$41</definedName>
  </definedNames>
  <calcPr calcId="191029"/>
</workbook>
</file>

<file path=xl/calcChain.xml><?xml version="1.0" encoding="utf-8"?>
<calcChain xmlns="http://schemas.openxmlformats.org/spreadsheetml/2006/main">
  <c r="B11" i="14" l="1"/>
  <c r="B10" i="14"/>
  <c r="I10" i="14" s="1"/>
  <c r="B9" i="14"/>
  <c r="I9" i="14" s="1"/>
  <c r="E12" i="14"/>
  <c r="E15" i="14" s="1"/>
  <c r="D12" i="14"/>
  <c r="D15" i="14" s="1"/>
  <c r="C12" i="14"/>
  <c r="C15" i="14" s="1"/>
  <c r="E19" i="12"/>
  <c r="E25" i="12" s="1"/>
  <c r="E26" i="12" s="1"/>
  <c r="E24" i="12"/>
  <c r="E13" i="12" l="1"/>
  <c r="F11" i="10"/>
  <c r="F8" i="10"/>
  <c r="F7" i="10"/>
  <c r="A6" i="8"/>
  <c r="A6" i="7"/>
  <c r="C19" i="6"/>
  <c r="B19" i="6"/>
  <c r="E19" i="6"/>
  <c r="C18" i="5"/>
  <c r="C19" i="5" s="1"/>
  <c r="B18" i="5"/>
  <c r="B19" i="5" s="1"/>
  <c r="E11" i="3"/>
  <c r="D11" i="3"/>
  <c r="C11" i="3"/>
  <c r="B11" i="3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B20" i="2"/>
  <c r="K33" i="1"/>
  <c r="K32" i="1"/>
  <c r="K31" i="1"/>
  <c r="K30" i="1"/>
  <c r="K29" i="1"/>
  <c r="K28" i="1"/>
  <c r="K27" i="1"/>
  <c r="K26" i="1"/>
  <c r="K25" i="1"/>
  <c r="K24" i="1"/>
  <c r="K23" i="1"/>
  <c r="K22" i="1"/>
  <c r="G28" i="1"/>
  <c r="H28" i="1" s="1"/>
  <c r="G27" i="1"/>
  <c r="H27" i="1" s="1"/>
  <c r="G26" i="1"/>
  <c r="H26" i="1" s="1"/>
  <c r="G25" i="1"/>
  <c r="H25" i="1" s="1"/>
  <c r="G24" i="1"/>
  <c r="H24" i="1" s="1"/>
  <c r="E28" i="1"/>
  <c r="E27" i="1"/>
  <c r="E26" i="1"/>
  <c r="E25" i="1"/>
  <c r="E24" i="1"/>
  <c r="J15" i="1"/>
  <c r="J14" i="1"/>
  <c r="F10" i="1"/>
  <c r="E10" i="1"/>
  <c r="C10" i="1"/>
  <c r="B10" i="1"/>
  <c r="H8" i="1"/>
  <c r="H7" i="1"/>
  <c r="B18" i="1" l="1"/>
  <c r="K36" i="1"/>
  <c r="E20" i="2" l="1"/>
  <c r="D20" i="2"/>
  <c r="C20" i="2"/>
  <c r="E33" i="1"/>
  <c r="E32" i="1"/>
  <c r="E31" i="1"/>
  <c r="E30" i="1"/>
  <c r="E29" i="1"/>
  <c r="E23" i="1"/>
  <c r="E22" i="1"/>
  <c r="H10" i="1"/>
  <c r="D10" i="1"/>
  <c r="J18" i="1"/>
  <c r="B36" i="1"/>
  <c r="B11" i="13" l="1"/>
  <c r="B12" i="10"/>
  <c r="D12" i="10"/>
  <c r="F9" i="10"/>
  <c r="C19" i="4"/>
  <c r="C20" i="4" s="1"/>
  <c r="F20" i="2"/>
  <c r="B19" i="4" l="1"/>
  <c r="D14" i="4" l="1"/>
  <c r="E14" i="4" s="1"/>
  <c r="B20" i="4"/>
  <c r="D16" i="4" s="1"/>
  <c r="E16" i="4" s="1"/>
  <c r="G19" i="6"/>
  <c r="G20" i="2"/>
  <c r="J36" i="1"/>
  <c r="I36" i="1"/>
  <c r="F36" i="1"/>
  <c r="E36" i="1"/>
  <c r="D36" i="1"/>
  <c r="C36" i="1"/>
  <c r="I18" i="1"/>
  <c r="F18" i="1"/>
  <c r="E18" i="1"/>
  <c r="D18" i="1"/>
  <c r="C18" i="1"/>
  <c r="G36" i="1" l="1"/>
  <c r="C9" i="11"/>
  <c r="G23" i="1" l="1"/>
  <c r="G33" i="1" l="1"/>
  <c r="H33" i="1" s="1"/>
  <c r="G32" i="1"/>
  <c r="H32" i="1" s="1"/>
  <c r="G31" i="1"/>
  <c r="H31" i="1" s="1"/>
  <c r="G30" i="1"/>
  <c r="H30" i="1" s="1"/>
  <c r="G29" i="1"/>
  <c r="H29" i="1" s="1"/>
  <c r="H23" i="1"/>
  <c r="G22" i="1"/>
  <c r="H22" i="1" s="1"/>
  <c r="H36" i="1" s="1"/>
  <c r="H18" i="1" l="1"/>
  <c r="E12" i="10"/>
  <c r="C12" i="10"/>
  <c r="F10" i="10"/>
  <c r="F12" i="10" s="1"/>
  <c r="C13" i="11"/>
  <c r="C15" i="11" s="1"/>
  <c r="B8" i="14"/>
  <c r="F12" i="14"/>
  <c r="B12" i="14" l="1"/>
  <c r="I8" i="14"/>
</calcChain>
</file>

<file path=xl/sharedStrings.xml><?xml version="1.0" encoding="utf-8"?>
<sst xmlns="http://schemas.openxmlformats.org/spreadsheetml/2006/main" count="292" uniqueCount="191">
  <si>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</si>
  <si>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</si>
  <si>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</si>
  <si>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</si>
  <si>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</si>
  <si>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</si>
  <si>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</si>
  <si>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</si>
  <si>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</si>
  <si>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</si>
  <si>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</si>
  <si>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</si>
  <si>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</si>
  <si>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</si>
  <si>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</si>
  <si>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</si>
  <si>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</si>
  <si>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</si>
  <si>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</si>
  <si>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</si>
  <si>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</si>
  <si>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</si>
  <si>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</si>
  <si>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</si>
  <si>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</si>
  <si>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</si>
  <si>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</si>
  <si>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</si>
  <si>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</si>
  <si>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</si>
  <si>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</si>
  <si>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</si>
  <si>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</si>
  <si>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</si>
  <si>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</si>
  <si>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</si>
  <si>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</si>
  <si>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</si>
  <si>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</si>
  <si>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</si>
  <si>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</si>
  <si>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</si>
  <si>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</si>
  <si>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</si>
  <si>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</si>
  <si>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</si>
  <si>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</si>
  <si>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</si>
  <si>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</si>
  <si>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</si>
  <si>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</si>
  <si>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</si>
  <si>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</si>
  <si>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</si>
  <si>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</si>
  <si>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</si>
  <si>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</si>
  <si>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</si>
  <si>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</si>
  <si>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</si>
  <si>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</si>
  <si>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</si>
  <si>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</si>
  <si>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</si>
  <si>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</si>
  <si>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</si>
  <si>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</si>
  <si>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</si>
  <si>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</si>
  <si>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</si>
  <si>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</si>
  <si>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</si>
  <si>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</si>
  <si>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</si>
  <si>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</si>
  <si>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</si>
  <si>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</si>
  <si>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</si>
  <si>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</si>
  <si>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</si>
  <si>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</si>
  <si>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</si>
  <si>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</si>
  <si>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</si>
  <si>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</si>
  <si>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</si>
  <si>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</si>
  <si>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</si>
  <si>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</si>
  <si>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</si>
  <si>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</si>
  <si>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</si>
  <si>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</si>
  <si>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</si>
  <si>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</si>
  <si>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</si>
  <si>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</si>
  <si>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</si>
  <si>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</si>
  <si>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</si>
  <si>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</si>
  <si>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</si>
  <si>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</si>
  <si>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</si>
  <si>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</si>
  <si>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</si>
  <si>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</si>
  <si>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</si>
  <si>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</si>
  <si>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</si>
  <si>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</si>
  <si>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</si>
  <si>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減債基金</t>
  </si>
  <si>
    <t>該当なし</t>
    <rPh sb="0" eb="2">
      <t>ガイトウ</t>
    </rPh>
    <phoneticPr fontId="8"/>
  </si>
  <si>
    <t>歳計外現金</t>
    <rPh sb="0" eb="2">
      <t>サイケイ</t>
    </rPh>
    <rPh sb="2" eb="3">
      <t>ガイ</t>
    </rPh>
    <rPh sb="3" eb="5">
      <t>ゲンキン</t>
    </rPh>
    <phoneticPr fontId="10"/>
  </si>
  <si>
    <t>徴収不能引当金（流）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リュウ</t>
    </rPh>
    <phoneticPr fontId="9"/>
  </si>
  <si>
    <t>徴収不能引当金（固）</t>
    <rPh sb="0" eb="2">
      <t>チョウシュウ</t>
    </rPh>
    <rPh sb="2" eb="4">
      <t>フノウ</t>
    </rPh>
    <rPh sb="4" eb="6">
      <t>ヒキアテ</t>
    </rPh>
    <rPh sb="6" eb="7">
      <t>キン</t>
    </rPh>
    <rPh sb="8" eb="9">
      <t>モトヨリ</t>
    </rPh>
    <phoneticPr fontId="9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</si>
  <si>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9"/>
  </si>
  <si>
    <t>賞与等引当金</t>
    <rPh sb="0" eb="2">
      <t>ショウヨ</t>
    </rPh>
    <rPh sb="2" eb="3">
      <t>ナド</t>
    </rPh>
    <rPh sb="3" eb="5">
      <t>ヒキアテ</t>
    </rPh>
    <rPh sb="5" eb="6">
      <t>キン</t>
    </rPh>
    <phoneticPr fontId="9"/>
  </si>
  <si>
    <t>地方譲与税</t>
    <rPh sb="0" eb="2">
      <t>チホウ</t>
    </rPh>
    <rPh sb="2" eb="4">
      <t>ジョウヨ</t>
    </rPh>
    <rPh sb="4" eb="5">
      <t>ゼイ</t>
    </rPh>
    <phoneticPr fontId="8"/>
  </si>
  <si>
    <t>交付金</t>
    <rPh sb="0" eb="3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</si>
  <si>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</si>
  <si>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</si>
  <si>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寄付金</t>
    <rPh sb="0" eb="3">
      <t>キフキン</t>
    </rPh>
    <phoneticPr fontId="8"/>
  </si>
  <si>
    <t>国庫支出金</t>
    <rPh sb="0" eb="5">
      <t>コッコシシュツキン</t>
    </rPh>
    <phoneticPr fontId="8"/>
  </si>
  <si>
    <t>県支出金</t>
    <rPh sb="0" eb="1">
      <t>ケン</t>
    </rPh>
    <rPh sb="1" eb="4">
      <t>シシュツキン</t>
    </rPh>
    <phoneticPr fontId="8"/>
  </si>
  <si>
    <t>その他</t>
    <rPh sb="2" eb="3">
      <t>タ</t>
    </rPh>
    <phoneticPr fontId="8"/>
  </si>
  <si>
    <t>損失補償等引当金</t>
    <rPh sb="0" eb="2">
      <t>ソンシツ</t>
    </rPh>
    <rPh sb="2" eb="5">
      <t>ホショウナド</t>
    </rPh>
    <rPh sb="5" eb="7">
      <t>ヒキアテ</t>
    </rPh>
    <rPh sb="7" eb="8">
      <t>キン</t>
    </rPh>
    <phoneticPr fontId="8"/>
  </si>
  <si>
    <t>-</t>
    <phoneticPr fontId="8"/>
  </si>
  <si>
    <t>(単位：円)</t>
    <rPh sb="4" eb="5">
      <t>エン</t>
    </rPh>
    <phoneticPr fontId="8"/>
  </si>
  <si>
    <t>固定資産税（滞納）</t>
  </si>
  <si>
    <t>軽自動車税（滞納）</t>
  </si>
  <si>
    <t>都市計画税（滞納）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</si>
  <si>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</si>
  <si>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</si>
  <si>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</si>
  <si>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</si>
  <si>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</si>
  <si>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</si>
  <si>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諸収入</t>
    <rPh sb="0" eb="3">
      <t>ショシュウニュウ</t>
    </rPh>
    <phoneticPr fontId="8"/>
  </si>
  <si>
    <t>現金預金（資金）</t>
    <rPh sb="0" eb="2">
      <t>ゲンキン</t>
    </rPh>
    <rPh sb="2" eb="4">
      <t>ヨキン</t>
    </rPh>
    <rPh sb="5" eb="7">
      <t>シキン</t>
    </rPh>
    <phoneticPr fontId="10"/>
  </si>
  <si>
    <t>年度：令和4年度</t>
    <phoneticPr fontId="8"/>
  </si>
  <si>
    <t>会計名：一般会計等</t>
    <rPh sb="0" eb="2">
      <t>カイケイ</t>
    </rPh>
    <rPh sb="4" eb="9">
      <t>イッパンカイケイトウ</t>
    </rPh>
    <phoneticPr fontId="8"/>
  </si>
  <si>
    <t>北海道曹達㈱株券</t>
    <rPh sb="0" eb="3">
      <t>ホッカイドウ</t>
    </rPh>
    <rPh sb="3" eb="4">
      <t>ソウ</t>
    </rPh>
    <rPh sb="4" eb="5">
      <t>タツ</t>
    </rPh>
    <rPh sb="6" eb="8">
      <t>カブケン</t>
    </rPh>
    <phoneticPr fontId="2"/>
  </si>
  <si>
    <t>㈱北海道畜産公社株券</t>
    <rPh sb="1" eb="4">
      <t>ホッカイドウ</t>
    </rPh>
    <rPh sb="4" eb="6">
      <t>チクサン</t>
    </rPh>
    <rPh sb="6" eb="8">
      <t>コウシャ</t>
    </rPh>
    <rPh sb="8" eb="10">
      <t>カブケン</t>
    </rPh>
    <phoneticPr fontId="2"/>
  </si>
  <si>
    <t>町立下川病院会計</t>
  </si>
  <si>
    <t>下川町ふるさと開発振興公社</t>
  </si>
  <si>
    <t xml:space="preserve"> </t>
    <phoneticPr fontId="8"/>
  </si>
  <si>
    <t>北星信用金庫</t>
  </si>
  <si>
    <t>下川町森林組合</t>
    <rPh sb="0" eb="3">
      <t>シモカワチョウ</t>
    </rPh>
    <rPh sb="3" eb="5">
      <t>シンリン</t>
    </rPh>
    <rPh sb="5" eb="7">
      <t>クミアイ</t>
    </rPh>
    <phoneticPr fontId="5"/>
  </si>
  <si>
    <t>北海道私学振興基金協会</t>
  </si>
  <si>
    <t>北海道農業信用基金協会</t>
  </si>
  <si>
    <t>北海道市町村職員福祉協会</t>
  </si>
  <si>
    <t>北海道土地改良事業団体連合会</t>
  </si>
  <si>
    <t>北海道学校保健会</t>
  </si>
  <si>
    <t>北海道地域医療振興財団</t>
  </si>
  <si>
    <t>北海道健康づくり財団</t>
  </si>
  <si>
    <t>道北地域旭川地場産業振興センター</t>
  </si>
  <si>
    <t>北海道暴力追放センター</t>
  </si>
  <si>
    <t>地方公営企業等金融機構</t>
  </si>
  <si>
    <t>財政調整積立基金</t>
  </si>
  <si>
    <t>ふるさとづくり基金</t>
  </si>
  <si>
    <t>木質バイオマス削減効果活用基金</t>
    <rPh sb="0" eb="2">
      <t>モクシツ</t>
    </rPh>
    <rPh sb="7" eb="9">
      <t>サクゲン</t>
    </rPh>
    <rPh sb="9" eb="11">
      <t>コウカ</t>
    </rPh>
    <rPh sb="11" eb="13">
      <t>カツヨウ</t>
    </rPh>
    <rPh sb="13" eb="15">
      <t>キキン</t>
    </rPh>
    <phoneticPr fontId="2"/>
  </si>
  <si>
    <t>過疎地域自立促進特別事業基金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2">
      <t>ジギョウ</t>
    </rPh>
    <rPh sb="12" eb="14">
      <t>キキン</t>
    </rPh>
    <phoneticPr fontId="2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</si>
  <si>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6"/>
  </si>
  <si>
    <t>青少年育成基金</t>
    <rPh sb="0" eb="3">
      <t>セイショウネン</t>
    </rPh>
    <rPh sb="3" eb="5">
      <t>イクセイ</t>
    </rPh>
    <rPh sb="5" eb="7">
      <t>キキン</t>
    </rPh>
    <phoneticPr fontId="6"/>
  </si>
  <si>
    <t>森林づくり基金</t>
    <rPh sb="0" eb="2">
      <t>シンリン</t>
    </rPh>
    <rPh sb="5" eb="7">
      <t>キキン</t>
    </rPh>
    <phoneticPr fontId="6"/>
  </si>
  <si>
    <t>森林環境譲与税活用基金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カツヨウ</t>
    </rPh>
    <rPh sb="9" eb="11">
      <t>キキン</t>
    </rPh>
    <phoneticPr fontId="6"/>
  </si>
  <si>
    <t>木質原料製造施設基金</t>
    <rPh sb="0" eb="2">
      <t>モクシツ</t>
    </rPh>
    <rPh sb="2" eb="4">
      <t>ゲンリョウ</t>
    </rPh>
    <rPh sb="4" eb="6">
      <t>セイゾウ</t>
    </rPh>
    <rPh sb="6" eb="8">
      <t>シセツ</t>
    </rPh>
    <rPh sb="8" eb="10">
      <t>キキン</t>
    </rPh>
    <phoneticPr fontId="6"/>
  </si>
  <si>
    <t>SDGs未来都市しもかわ推進事業基金</t>
    <rPh sb="4" eb="6">
      <t>ミライ</t>
    </rPh>
    <rPh sb="6" eb="8">
      <t>トシ</t>
    </rPh>
    <rPh sb="12" eb="14">
      <t>スイシン</t>
    </rPh>
    <rPh sb="14" eb="16">
      <t>ジギョウ</t>
    </rPh>
    <rPh sb="16" eb="18">
      <t>キキン</t>
    </rPh>
    <phoneticPr fontId="6"/>
  </si>
  <si>
    <t>森林の二酸化炭素吸収量活用森林づくり基金</t>
    <rPh sb="0" eb="2">
      <t>シンリン</t>
    </rPh>
    <rPh sb="3" eb="6">
      <t>ニサンカ</t>
    </rPh>
    <rPh sb="6" eb="8">
      <t>タンソ</t>
    </rPh>
    <rPh sb="8" eb="10">
      <t>キュウシュウ</t>
    </rPh>
    <rPh sb="10" eb="11">
      <t>リョウ</t>
    </rPh>
    <rPh sb="11" eb="13">
      <t>カツヨウ</t>
    </rPh>
    <rPh sb="13" eb="15">
      <t>シンリン</t>
    </rPh>
    <rPh sb="18" eb="20">
      <t>キキン</t>
    </rPh>
    <phoneticPr fontId="6"/>
  </si>
  <si>
    <t>学校施設整備基金</t>
    <rPh sb="0" eb="2">
      <t>ガッコウ</t>
    </rPh>
    <rPh sb="2" eb="4">
      <t>シセツ</t>
    </rPh>
    <rPh sb="4" eb="6">
      <t>セイビ</t>
    </rPh>
    <rPh sb="6" eb="8">
      <t>キキン</t>
    </rPh>
    <phoneticPr fontId="6"/>
  </si>
  <si>
    <t>商工組合中央金庫預託金</t>
    <rPh sb="0" eb="2">
      <t>ショウコウ</t>
    </rPh>
    <rPh sb="2" eb="4">
      <t>クミアイ</t>
    </rPh>
    <rPh sb="4" eb="6">
      <t>チュウオウ</t>
    </rPh>
    <rPh sb="6" eb="8">
      <t>キンコ</t>
    </rPh>
    <rPh sb="8" eb="11">
      <t>ヨタクキン</t>
    </rPh>
    <phoneticPr fontId="5"/>
  </si>
  <si>
    <t>農業担い手育成奨学貸付金</t>
    <rPh sb="0" eb="2">
      <t>ノウギョウ</t>
    </rPh>
    <rPh sb="2" eb="3">
      <t>ニナ</t>
    </rPh>
    <rPh sb="4" eb="5">
      <t>テ</t>
    </rPh>
    <rPh sb="5" eb="7">
      <t>イクセイ</t>
    </rPh>
    <rPh sb="7" eb="9">
      <t>ショウガク</t>
    </rPh>
    <rPh sb="9" eb="11">
      <t>カシツケ</t>
    </rPh>
    <rPh sb="11" eb="12">
      <t>キン</t>
    </rPh>
    <phoneticPr fontId="5"/>
  </si>
  <si>
    <t>新規就農予定者貸付金</t>
    <rPh sb="0" eb="2">
      <t>シンキ</t>
    </rPh>
    <rPh sb="2" eb="4">
      <t>シュウノウ</t>
    </rPh>
    <rPh sb="4" eb="7">
      <t>ヨテイシャ</t>
    </rPh>
    <rPh sb="7" eb="9">
      <t>カシツケ</t>
    </rPh>
    <rPh sb="9" eb="10">
      <t>キン</t>
    </rPh>
    <phoneticPr fontId="5"/>
  </si>
  <si>
    <t>町民税（個人）（滞納）</t>
    <rPh sb="0" eb="1">
      <t>チョウ</t>
    </rPh>
    <phoneticPr fontId="8"/>
  </si>
  <si>
    <t>町民税（法人）（滞納）</t>
    <rPh sb="0" eb="1">
      <t>チョウ</t>
    </rPh>
    <phoneticPr fontId="8"/>
  </si>
  <si>
    <t>町民税（個人）</t>
    <rPh sb="0" eb="1">
      <t>チョウ</t>
    </rPh>
    <phoneticPr fontId="8"/>
  </si>
  <si>
    <t>町民税（法人）</t>
    <rPh sb="0" eb="1">
      <t>チョウ</t>
    </rPh>
    <phoneticPr fontId="8"/>
  </si>
  <si>
    <t>固定資産税</t>
    <phoneticPr fontId="8"/>
  </si>
  <si>
    <t>使用料及び手数料</t>
    <rPh sb="3" eb="4">
      <t>オヨ</t>
    </rPh>
    <rPh sb="5" eb="8">
      <t>テスウリョウ</t>
    </rPh>
    <phoneticPr fontId="8"/>
  </si>
  <si>
    <t>財産貸付収入</t>
    <rPh sb="0" eb="6">
      <t>ザイサンカシツケシュウニュウ</t>
    </rPh>
    <phoneticPr fontId="8"/>
  </si>
  <si>
    <t>諸収入</t>
    <phoneticPr fontId="8"/>
  </si>
  <si>
    <t>畜産酪農収益力強化整備等特別対策推進事業補助金</t>
    <phoneticPr fontId="8"/>
  </si>
  <si>
    <t>道営農業農村整備事業に係る負担金</t>
    <phoneticPr fontId="8"/>
  </si>
  <si>
    <t>下川町スポーツ選手育成支援事業補助金</t>
    <phoneticPr fontId="8"/>
  </si>
  <si>
    <t>上川北部消防組合分担金</t>
    <rPh sb="0" eb="6">
      <t>カミカワホクブショウボウ</t>
    </rPh>
    <rPh sb="6" eb="8">
      <t>クミアイ</t>
    </rPh>
    <rPh sb="8" eb="11">
      <t>ブンタンキン</t>
    </rPh>
    <phoneticPr fontId="8"/>
  </si>
  <si>
    <t>社会福祉協議会運営事業補助金</t>
  </si>
  <si>
    <t>町税</t>
    <rPh sb="0" eb="2">
      <t>チョウゼイ</t>
    </rPh>
    <phoneticPr fontId="8"/>
  </si>
  <si>
    <t>一般財源等</t>
    <rPh sb="0" eb="5">
      <t>イッパンザイゲントウ</t>
    </rPh>
    <phoneticPr fontId="8"/>
  </si>
  <si>
    <t>(単位：千円)</t>
    <rPh sb="4" eb="5">
      <t>セン</t>
    </rPh>
    <rPh sb="5" eb="6">
      <t>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</si>
</sst>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81" formatCode="#,##0,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3" fontId="4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4" fillId="0" borderId="1" xfId="0" applyNumberFormat="1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center"/>
    </xf>
    <xf numFmtId="3" fontId="7" fillId="0" borderId="0" xfId="0" applyNumberFormat="1" applyFont="1"/>
    <xf numFmtId="3" fontId="4" fillId="2" borderId="4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shrinkToFit="1"/>
    </xf>
    <xf numFmtId="10" fontId="4" fillId="0" borderId="0" xfId="0" applyNumberFormat="1" applyFont="1"/>
    <xf numFmtId="3" fontId="13" fillId="0" borderId="4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0" borderId="9" xfId="0" applyNumberFormat="1" applyFont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81" fontId="4" fillId="0" borderId="1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 shrinkToFit="1"/>
    </xf>
    <xf numFmtId="181" fontId="4" fillId="0" borderId="1" xfId="0" applyNumberFormat="1" applyFont="1" applyBorder="1"/>
    <xf numFmtId="181" fontId="12" fillId="0" borderId="1" xfId="0" applyNumberFormat="1" applyFont="1" applyBorder="1" applyAlignment="1">
      <alignment horizontal="right" vertical="center"/>
    </xf>
  </cellXfs>
  <cellStyles count="6">
    <cellStyle name="桁区切り 2 2" xfId="4" xr:uid="{8FF8F433-88E3-4196-B221-8A97F1552919}"/>
    <cellStyle name="桁区切り 3" xfId="2" xr:uid="{21238F37-8440-443E-AC5D-E1CEF2A24F32}"/>
    <cellStyle name="桁区切り 4" xfId="1" xr:uid="{C97D0133-9E50-434C-865E-9EA8AE7D53C3}"/>
    <cellStyle name="標準" xfId="0" builtinId="0"/>
    <cellStyle name="標準 2" xfId="3" xr:uid="{940C4BE9-696B-4A6F-BF37-8F15DD93094E}"/>
    <cellStyle name="標準 2 2 2" xfId="5" xr:uid="{8CA0BEDB-FC6D-4CD6-B63C-AA3DD1981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Normal="100" workbookViewId="0">
      <selection activeCell="B6" sqref="B6"/>
    </sheetView>
  </sheetViews>
  <sheetFormatPr defaultColWidth="8.875" defaultRowHeight="11.25" x14ac:dyDescent="0.15"/>
  <cols>
    <col min="1" max="1" width="36.125" style="5" customWidth="1"/>
    <col min="2" max="11" width="15.375" style="5" customWidth="1"/>
    <col min="12" max="16384" width="8.875" style="5"/>
  </cols>
  <sheetData>
    <row r="1" spans="1:10" ht="21" x14ac:dyDescent="0.2">
      <c r="A1" s="8" t="s">
        <v>0</v>
      </c>
    </row>
    <row r="2" spans="1:10" ht="13.5" x14ac:dyDescent="0.15">
      <c r="A2" s="9" t="s">
        <v>142</v>
      </c>
    </row>
    <row r="3" spans="1:10" ht="13.5" x14ac:dyDescent="0.15">
      <c r="A3" s="9" t="s">
        <v>141</v>
      </c>
    </row>
    <row r="5" spans="1:10" ht="13.5" x14ac:dyDescent="0.15">
      <c r="A5" s="13" t="s">
        <v>1</v>
      </c>
      <c r="H5" s="7" t="s">
        <v>129</v>
      </c>
    </row>
    <row r="6" spans="1:10" ht="37.5" customHeight="1" x14ac:dyDescent="0.1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10" ht="18" customHeight="1" x14ac:dyDescent="0.15">
      <c r="A7" s="6" t="s">
        <v>143</v>
      </c>
      <c r="B7" s="1">
        <v>2500</v>
      </c>
      <c r="C7" s="1">
        <v>50</v>
      </c>
      <c r="D7" s="1">
        <v>125000</v>
      </c>
      <c r="E7" s="1">
        <v>50</v>
      </c>
      <c r="F7" s="1">
        <v>125000</v>
      </c>
      <c r="G7" s="1">
        <v>0</v>
      </c>
      <c r="H7" s="1">
        <f>+D7</f>
        <v>125000</v>
      </c>
    </row>
    <row r="8" spans="1:10" ht="18" customHeight="1" x14ac:dyDescent="0.15">
      <c r="A8" s="6" t="s">
        <v>144</v>
      </c>
      <c r="B8" s="1">
        <v>192</v>
      </c>
      <c r="C8" s="1">
        <v>10000</v>
      </c>
      <c r="D8" s="1">
        <v>1920000</v>
      </c>
      <c r="E8" s="1">
        <v>10000</v>
      </c>
      <c r="F8" s="1">
        <v>1920000</v>
      </c>
      <c r="G8" s="1">
        <v>0</v>
      </c>
      <c r="H8" s="1">
        <f>+D8</f>
        <v>1920000</v>
      </c>
    </row>
    <row r="9" spans="1:10" ht="18" customHeight="1" x14ac:dyDescent="0.15">
      <c r="A9" s="6"/>
      <c r="B9" s="1"/>
      <c r="C9" s="1"/>
      <c r="D9" s="1"/>
      <c r="E9" s="1"/>
      <c r="F9" s="1"/>
      <c r="G9" s="1"/>
      <c r="H9" s="1"/>
    </row>
    <row r="10" spans="1:10" ht="18" customHeight="1" x14ac:dyDescent="0.15">
      <c r="A10" s="4" t="s">
        <v>10</v>
      </c>
      <c r="B10" s="1">
        <f t="shared" ref="B10:C10" si="0">SUM(B7:B9)</f>
        <v>2692</v>
      </c>
      <c r="C10" s="1">
        <f t="shared" si="0"/>
        <v>10050</v>
      </c>
      <c r="D10" s="1">
        <f>SUM(D7:D9)</f>
        <v>2045000</v>
      </c>
      <c r="E10" s="1">
        <f t="shared" ref="E10:F10" si="1">SUM(E7:E9)</f>
        <v>10050</v>
      </c>
      <c r="F10" s="1">
        <f t="shared" si="1"/>
        <v>2045000</v>
      </c>
      <c r="G10" s="1">
        <v>0</v>
      </c>
      <c r="H10" s="1">
        <f>SUM(H7:H9)</f>
        <v>2045000</v>
      </c>
    </row>
    <row r="12" spans="1:10" ht="13.5" x14ac:dyDescent="0.15">
      <c r="A12" s="13" t="s">
        <v>11</v>
      </c>
      <c r="J12" s="7" t="s">
        <v>129</v>
      </c>
    </row>
    <row r="13" spans="1:10" ht="37.5" customHeight="1" x14ac:dyDescent="0.15">
      <c r="A13" s="2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3" t="s">
        <v>20</v>
      </c>
      <c r="J13" s="3" t="s">
        <v>9</v>
      </c>
    </row>
    <row r="14" spans="1:10" ht="18" customHeight="1" x14ac:dyDescent="0.15">
      <c r="A14" s="6" t="s">
        <v>145</v>
      </c>
      <c r="B14" s="1">
        <v>691025000</v>
      </c>
      <c r="C14" s="1"/>
      <c r="D14" s="1"/>
      <c r="E14" s="1"/>
      <c r="F14" s="1"/>
      <c r="G14" s="19"/>
      <c r="H14" s="1"/>
      <c r="I14" s="1"/>
      <c r="J14" s="1">
        <f>+B14</f>
        <v>691025000</v>
      </c>
    </row>
    <row r="15" spans="1:10" ht="18" customHeight="1" x14ac:dyDescent="0.15">
      <c r="A15" s="6" t="s">
        <v>146</v>
      </c>
      <c r="B15" s="1">
        <v>5000000</v>
      </c>
      <c r="C15" s="1"/>
      <c r="D15" s="1"/>
      <c r="E15" s="1"/>
      <c r="F15" s="1"/>
      <c r="G15" s="19"/>
      <c r="H15" s="1"/>
      <c r="I15" s="1"/>
      <c r="J15" s="1">
        <f>+B15</f>
        <v>5000000</v>
      </c>
    </row>
    <row r="16" spans="1:10" ht="18" customHeight="1" x14ac:dyDescent="0.15">
      <c r="A16" s="6"/>
      <c r="B16" s="1"/>
      <c r="C16" s="1"/>
      <c r="D16" s="1"/>
      <c r="E16" s="1"/>
      <c r="F16" s="1"/>
      <c r="G16" s="19"/>
      <c r="H16" s="1"/>
      <c r="I16" s="1"/>
      <c r="J16" s="1"/>
    </row>
    <row r="17" spans="1:11" ht="18" hidden="1" customHeight="1" x14ac:dyDescent="0.15">
      <c r="A17" s="6"/>
      <c r="B17" s="1"/>
      <c r="C17" s="1"/>
      <c r="D17" s="1"/>
      <c r="E17" s="1"/>
      <c r="F17" s="1"/>
      <c r="G17" s="19"/>
      <c r="H17" s="1"/>
      <c r="I17" s="1"/>
      <c r="J17" s="1"/>
    </row>
    <row r="18" spans="1:11" ht="18" customHeight="1" x14ac:dyDescent="0.15">
      <c r="A18" s="4" t="s">
        <v>10</v>
      </c>
      <c r="B18" s="1">
        <f>SUM(B14:B17)</f>
        <v>696025000</v>
      </c>
      <c r="C18" s="1">
        <f t="shared" ref="C18:I18" si="2">SUM(C14:C17)</f>
        <v>0</v>
      </c>
      <c r="D18" s="1">
        <f t="shared" si="2"/>
        <v>0</v>
      </c>
      <c r="E18" s="1">
        <f t="shared" si="2"/>
        <v>0</v>
      </c>
      <c r="F18" s="1">
        <f t="shared" si="2"/>
        <v>0</v>
      </c>
      <c r="G18" s="19" t="s">
        <v>128</v>
      </c>
      <c r="H18" s="1">
        <f t="shared" si="2"/>
        <v>0</v>
      </c>
      <c r="I18" s="1">
        <f t="shared" si="2"/>
        <v>0</v>
      </c>
      <c r="J18" s="1">
        <f>SUM(J14:J17)</f>
        <v>696025000</v>
      </c>
    </row>
    <row r="20" spans="1:11" ht="13.5" x14ac:dyDescent="0.15">
      <c r="A20" s="13" t="s">
        <v>21</v>
      </c>
      <c r="K20" s="7" t="s">
        <v>129</v>
      </c>
    </row>
    <row r="21" spans="1:11" ht="37.5" customHeight="1" x14ac:dyDescent="0.15">
      <c r="A21" s="2" t="s">
        <v>12</v>
      </c>
      <c r="B21" s="3" t="s">
        <v>22</v>
      </c>
      <c r="C21" s="3" t="s">
        <v>14</v>
      </c>
      <c r="D21" s="3" t="s">
        <v>15</v>
      </c>
      <c r="E21" s="3" t="s">
        <v>16</v>
      </c>
      <c r="F21" s="3" t="s">
        <v>17</v>
      </c>
      <c r="G21" s="3" t="s">
        <v>18</v>
      </c>
      <c r="H21" s="3" t="s">
        <v>19</v>
      </c>
      <c r="I21" s="3" t="s">
        <v>23</v>
      </c>
      <c r="J21" s="3" t="s">
        <v>24</v>
      </c>
      <c r="K21" s="3" t="s">
        <v>9</v>
      </c>
    </row>
    <row r="22" spans="1:11" ht="18" customHeight="1" x14ac:dyDescent="0.15">
      <c r="A22" s="6" t="s">
        <v>148</v>
      </c>
      <c r="B22" s="1">
        <v>615000</v>
      </c>
      <c r="C22" s="26"/>
      <c r="D22" s="26"/>
      <c r="E22" s="1">
        <f>C22-D22</f>
        <v>0</v>
      </c>
      <c r="F22" s="26"/>
      <c r="G22" s="19" t="e">
        <f t="shared" ref="G22:G36" si="3">B22/F22</f>
        <v>#DIV/0!</v>
      </c>
      <c r="H22" s="1" t="e">
        <f t="shared" ref="H22:H33" si="4">E22*G22</f>
        <v>#DIV/0!</v>
      </c>
      <c r="I22" s="1"/>
      <c r="J22" s="1"/>
      <c r="K22" s="1">
        <f>+B22</f>
        <v>615000</v>
      </c>
    </row>
    <row r="23" spans="1:11" ht="18" customHeight="1" x14ac:dyDescent="0.15">
      <c r="A23" s="6" t="s">
        <v>149</v>
      </c>
      <c r="B23" s="1">
        <v>34107000</v>
      </c>
      <c r="C23" s="26"/>
      <c r="D23" s="26"/>
      <c r="E23" s="1">
        <f t="shared" ref="E23:E35" si="5">C23-D23</f>
        <v>0</v>
      </c>
      <c r="F23" s="26"/>
      <c r="G23" s="19" t="e">
        <f>B23/F23</f>
        <v>#DIV/0!</v>
      </c>
      <c r="H23" s="1" t="e">
        <f t="shared" si="4"/>
        <v>#DIV/0!</v>
      </c>
      <c r="I23" s="1"/>
      <c r="J23" s="1"/>
      <c r="K23" s="1">
        <f t="shared" ref="K23:K35" si="6">+B23</f>
        <v>34107000</v>
      </c>
    </row>
    <row r="24" spans="1:11" ht="18" customHeight="1" x14ac:dyDescent="0.15">
      <c r="A24" s="6" t="s">
        <v>150</v>
      </c>
      <c r="B24" s="1">
        <v>90000</v>
      </c>
      <c r="C24" s="26"/>
      <c r="D24" s="26"/>
      <c r="E24" s="1">
        <f t="shared" si="5"/>
        <v>0</v>
      </c>
      <c r="F24" s="26"/>
      <c r="G24" s="19" t="e">
        <f t="shared" ref="G24:G28" si="7">B24/F24</f>
        <v>#DIV/0!</v>
      </c>
      <c r="H24" s="1" t="e">
        <f t="shared" ref="H24:H28" si="8">E24*G24</f>
        <v>#DIV/0!</v>
      </c>
      <c r="I24" s="1"/>
      <c r="J24" s="1"/>
      <c r="K24" s="1">
        <f t="shared" si="6"/>
        <v>90000</v>
      </c>
    </row>
    <row r="25" spans="1:11" ht="18" customHeight="1" x14ac:dyDescent="0.15">
      <c r="A25" s="6" t="s">
        <v>151</v>
      </c>
      <c r="B25" s="1">
        <v>1050000</v>
      </c>
      <c r="C25" s="26"/>
      <c r="D25" s="26"/>
      <c r="E25" s="1">
        <f t="shared" si="5"/>
        <v>0</v>
      </c>
      <c r="F25" s="26"/>
      <c r="G25" s="19" t="e">
        <f t="shared" si="7"/>
        <v>#DIV/0!</v>
      </c>
      <c r="H25" s="1" t="e">
        <f t="shared" si="8"/>
        <v>#DIV/0!</v>
      </c>
      <c r="I25" s="1"/>
      <c r="J25" s="1"/>
      <c r="K25" s="1">
        <f t="shared" si="6"/>
        <v>1050000</v>
      </c>
    </row>
    <row r="26" spans="1:11" ht="18" customHeight="1" x14ac:dyDescent="0.15">
      <c r="A26" s="6" t="s">
        <v>152</v>
      </c>
      <c r="B26" s="1">
        <v>1000000</v>
      </c>
      <c r="C26" s="26"/>
      <c r="D26" s="26"/>
      <c r="E26" s="1">
        <f t="shared" si="5"/>
        <v>0</v>
      </c>
      <c r="F26" s="26"/>
      <c r="G26" s="19" t="e">
        <f t="shared" si="7"/>
        <v>#DIV/0!</v>
      </c>
      <c r="H26" s="1" t="e">
        <f t="shared" si="8"/>
        <v>#DIV/0!</v>
      </c>
      <c r="I26" s="1"/>
      <c r="J26" s="1"/>
      <c r="K26" s="1">
        <f t="shared" si="6"/>
        <v>1000000</v>
      </c>
    </row>
    <row r="27" spans="1:11" ht="18" customHeight="1" x14ac:dyDescent="0.15">
      <c r="A27" s="6" t="s">
        <v>153</v>
      </c>
      <c r="B27" s="1">
        <v>150000</v>
      </c>
      <c r="C27" s="26"/>
      <c r="D27" s="26"/>
      <c r="E27" s="1">
        <f t="shared" si="5"/>
        <v>0</v>
      </c>
      <c r="F27" s="26"/>
      <c r="G27" s="19" t="e">
        <f t="shared" si="7"/>
        <v>#DIV/0!</v>
      </c>
      <c r="H27" s="1" t="e">
        <f t="shared" si="8"/>
        <v>#DIV/0!</v>
      </c>
      <c r="I27" s="1"/>
      <c r="J27" s="1"/>
      <c r="K27" s="1">
        <f t="shared" si="6"/>
        <v>150000</v>
      </c>
    </row>
    <row r="28" spans="1:11" ht="18" customHeight="1" x14ac:dyDescent="0.15">
      <c r="A28" s="6" t="s">
        <v>154</v>
      </c>
      <c r="B28" s="1">
        <v>185000</v>
      </c>
      <c r="C28" s="26"/>
      <c r="D28" s="26"/>
      <c r="E28" s="1">
        <f t="shared" si="5"/>
        <v>0</v>
      </c>
      <c r="F28" s="26"/>
      <c r="G28" s="19" t="e">
        <f t="shared" si="7"/>
        <v>#DIV/0!</v>
      </c>
      <c r="H28" s="1" t="e">
        <f t="shared" si="8"/>
        <v>#DIV/0!</v>
      </c>
      <c r="I28" s="1"/>
      <c r="J28" s="1"/>
      <c r="K28" s="1">
        <f t="shared" si="6"/>
        <v>185000</v>
      </c>
    </row>
    <row r="29" spans="1:11" ht="18" customHeight="1" x14ac:dyDescent="0.15">
      <c r="A29" s="6" t="s">
        <v>155</v>
      </c>
      <c r="B29" s="1">
        <v>360000</v>
      </c>
      <c r="C29" s="26"/>
      <c r="D29" s="26"/>
      <c r="E29" s="1">
        <f t="shared" si="5"/>
        <v>0</v>
      </c>
      <c r="F29" s="26"/>
      <c r="G29" s="19" t="e">
        <f t="shared" si="3"/>
        <v>#DIV/0!</v>
      </c>
      <c r="H29" s="1" t="e">
        <f t="shared" si="4"/>
        <v>#DIV/0!</v>
      </c>
      <c r="I29" s="1"/>
      <c r="J29" s="1"/>
      <c r="K29" s="1">
        <f t="shared" si="6"/>
        <v>360000</v>
      </c>
    </row>
    <row r="30" spans="1:11" ht="18" customHeight="1" x14ac:dyDescent="0.15">
      <c r="A30" s="6" t="s">
        <v>156</v>
      </c>
      <c r="B30" s="1">
        <v>3160000</v>
      </c>
      <c r="C30" s="26"/>
      <c r="D30" s="26"/>
      <c r="E30" s="1">
        <f t="shared" si="5"/>
        <v>0</v>
      </c>
      <c r="F30" s="26"/>
      <c r="G30" s="19" t="e">
        <f t="shared" si="3"/>
        <v>#DIV/0!</v>
      </c>
      <c r="H30" s="1" t="e">
        <f t="shared" si="4"/>
        <v>#DIV/0!</v>
      </c>
      <c r="I30" s="1"/>
      <c r="J30" s="1"/>
      <c r="K30" s="1">
        <f t="shared" si="6"/>
        <v>3160000</v>
      </c>
    </row>
    <row r="31" spans="1:11" ht="18" customHeight="1" x14ac:dyDescent="0.15">
      <c r="A31" s="6" t="s">
        <v>157</v>
      </c>
      <c r="B31" s="1">
        <v>216000</v>
      </c>
      <c r="C31" s="26"/>
      <c r="D31" s="26"/>
      <c r="E31" s="1">
        <f t="shared" si="5"/>
        <v>0</v>
      </c>
      <c r="F31" s="26"/>
      <c r="G31" s="19" t="e">
        <f t="shared" si="3"/>
        <v>#DIV/0!</v>
      </c>
      <c r="H31" s="1" t="e">
        <f t="shared" si="4"/>
        <v>#DIV/0!</v>
      </c>
      <c r="I31" s="1"/>
      <c r="J31" s="1"/>
      <c r="K31" s="1">
        <f t="shared" si="6"/>
        <v>216000</v>
      </c>
    </row>
    <row r="32" spans="1:11" ht="18" customHeight="1" x14ac:dyDescent="0.15">
      <c r="A32" s="6" t="s">
        <v>158</v>
      </c>
      <c r="B32" s="1">
        <v>600000</v>
      </c>
      <c r="C32" s="26"/>
      <c r="D32" s="26"/>
      <c r="E32" s="1">
        <f t="shared" si="5"/>
        <v>0</v>
      </c>
      <c r="F32" s="26"/>
      <c r="G32" s="19" t="e">
        <f t="shared" si="3"/>
        <v>#DIV/0!</v>
      </c>
      <c r="H32" s="1" t="e">
        <f t="shared" si="4"/>
        <v>#DIV/0!</v>
      </c>
      <c r="I32" s="1"/>
      <c r="J32" s="1"/>
      <c r="K32" s="1">
        <f t="shared" si="6"/>
        <v>600000</v>
      </c>
    </row>
    <row r="33" spans="1:11" ht="18" customHeight="1" x14ac:dyDescent="0.15">
      <c r="A33" s="6" t="s">
        <v>159</v>
      </c>
      <c r="B33" s="1">
        <v>600000</v>
      </c>
      <c r="C33" s="26"/>
      <c r="D33" s="26"/>
      <c r="E33" s="1">
        <f t="shared" si="5"/>
        <v>0</v>
      </c>
      <c r="F33" s="26"/>
      <c r="G33" s="19" t="e">
        <f t="shared" si="3"/>
        <v>#DIV/0!</v>
      </c>
      <c r="H33" s="1" t="e">
        <f t="shared" si="4"/>
        <v>#DIV/0!</v>
      </c>
      <c r="I33" s="1"/>
      <c r="J33" s="1"/>
      <c r="K33" s="1">
        <f t="shared" si="6"/>
        <v>600000</v>
      </c>
    </row>
    <row r="34" spans="1:11" ht="18" customHeight="1" x14ac:dyDescent="0.15">
      <c r="A34" s="6"/>
      <c r="B34" s="1"/>
      <c r="C34" s="26"/>
      <c r="D34" s="26"/>
      <c r="E34" s="1"/>
      <c r="F34" s="26"/>
      <c r="G34" s="19"/>
      <c r="H34" s="1"/>
      <c r="I34" s="1"/>
      <c r="J34" s="1"/>
      <c r="K34" s="1"/>
    </row>
    <row r="35" spans="1:11" ht="18" hidden="1" customHeight="1" x14ac:dyDescent="0.15">
      <c r="A35" s="6"/>
      <c r="B35" s="1"/>
      <c r="C35" s="26"/>
      <c r="D35" s="26"/>
      <c r="E35" s="1"/>
      <c r="F35" s="26"/>
      <c r="G35" s="19"/>
      <c r="H35" s="1"/>
      <c r="I35" s="1"/>
      <c r="J35" s="1"/>
      <c r="K35" s="1"/>
    </row>
    <row r="36" spans="1:11" ht="18" customHeight="1" x14ac:dyDescent="0.15">
      <c r="A36" s="4" t="s">
        <v>10</v>
      </c>
      <c r="B36" s="1">
        <f>SUM(B22:B35)</f>
        <v>42133000</v>
      </c>
      <c r="C36" s="1">
        <f t="shared" ref="C36:J36" si="9">SUM(C22:C35)</f>
        <v>0</v>
      </c>
      <c r="D36" s="1">
        <f t="shared" si="9"/>
        <v>0</v>
      </c>
      <c r="E36" s="1">
        <f t="shared" si="9"/>
        <v>0</v>
      </c>
      <c r="F36" s="1">
        <f t="shared" si="9"/>
        <v>0</v>
      </c>
      <c r="G36" s="19" t="e">
        <f t="shared" si="3"/>
        <v>#DIV/0!</v>
      </c>
      <c r="H36" s="1" t="e">
        <f t="shared" si="9"/>
        <v>#DIV/0!</v>
      </c>
      <c r="I36" s="1">
        <f t="shared" si="9"/>
        <v>0</v>
      </c>
      <c r="J36" s="1">
        <f t="shared" si="9"/>
        <v>0</v>
      </c>
      <c r="K36" s="1">
        <f>SUM(K22:K35)</f>
        <v>42133000</v>
      </c>
    </row>
    <row r="39" spans="1:11" x14ac:dyDescent="0.15">
      <c r="A39" s="5" t="s">
        <v>147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67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zoomScaleNormal="100" workbookViewId="0">
      <selection activeCell="B1" sqref="B1"/>
    </sheetView>
  </sheetViews>
  <sheetFormatPr defaultColWidth="8.875" defaultRowHeight="11.25" x14ac:dyDescent="0.15"/>
  <cols>
    <col min="1" max="1" width="38.25" style="5" bestFit="1" customWidth="1"/>
    <col min="2" max="7" width="19.875" style="5" customWidth="1"/>
    <col min="8" max="16384" width="8.875" style="5"/>
  </cols>
  <sheetData>
    <row r="1" spans="1:7" ht="21" x14ac:dyDescent="0.2">
      <c r="A1" s="8" t="s">
        <v>25</v>
      </c>
    </row>
    <row r="2" spans="1:7" ht="13.5" x14ac:dyDescent="0.15">
      <c r="A2" s="9" t="s">
        <v>142</v>
      </c>
    </row>
    <row r="3" spans="1:7" ht="13.5" x14ac:dyDescent="0.15">
      <c r="A3" s="9" t="s">
        <v>141</v>
      </c>
    </row>
    <row r="4" spans="1:7" ht="13.5" x14ac:dyDescent="0.15">
      <c r="A4" s="5" t="s">
        <v>147</v>
      </c>
      <c r="G4" s="7" t="s">
        <v>190</v>
      </c>
    </row>
    <row r="5" spans="1:7" ht="22.5" customHeight="1" x14ac:dyDescent="0.15">
      <c r="A5" s="2" t="s">
        <v>26</v>
      </c>
      <c r="B5" s="2" t="s">
        <v>27</v>
      </c>
      <c r="C5" s="2" t="s">
        <v>28</v>
      </c>
      <c r="D5" s="2" t="s">
        <v>29</v>
      </c>
      <c r="E5" s="2" t="s">
        <v>30</v>
      </c>
      <c r="F5" s="3" t="s">
        <v>31</v>
      </c>
      <c r="G5" s="3" t="s">
        <v>9</v>
      </c>
    </row>
    <row r="6" spans="1:7" ht="18" customHeight="1" x14ac:dyDescent="0.15">
      <c r="A6" s="6" t="s">
        <v>160</v>
      </c>
      <c r="B6" s="41">
        <v>972383000</v>
      </c>
      <c r="C6" s="41"/>
      <c r="D6" s="41"/>
      <c r="E6" s="41"/>
      <c r="F6" s="41">
        <f>+B6</f>
        <v>972383000</v>
      </c>
      <c r="G6" s="41">
        <f>+B6</f>
        <v>972383000</v>
      </c>
    </row>
    <row r="7" spans="1:7" ht="18" customHeight="1" x14ac:dyDescent="0.15">
      <c r="A7" s="6" t="s">
        <v>112</v>
      </c>
      <c r="B7" s="41">
        <v>32693000</v>
      </c>
      <c r="C7" s="41"/>
      <c r="D7" s="41"/>
      <c r="E7" s="41"/>
      <c r="F7" s="41">
        <f t="shared" ref="F7:F18" si="0">+B7</f>
        <v>32693000</v>
      </c>
      <c r="G7" s="41">
        <f t="shared" ref="G7:G18" si="1">+B7</f>
        <v>32693000</v>
      </c>
    </row>
    <row r="8" spans="1:7" ht="18" customHeight="1" x14ac:dyDescent="0.15">
      <c r="A8" s="6" t="s">
        <v>161</v>
      </c>
      <c r="B8" s="41">
        <v>247680000</v>
      </c>
      <c r="C8" s="41"/>
      <c r="D8" s="41"/>
      <c r="E8" s="41"/>
      <c r="F8" s="41">
        <f t="shared" si="0"/>
        <v>247680000</v>
      </c>
      <c r="G8" s="41">
        <f t="shared" si="1"/>
        <v>247680000</v>
      </c>
    </row>
    <row r="9" spans="1:7" ht="18" customHeight="1" x14ac:dyDescent="0.15">
      <c r="A9" s="6" t="s">
        <v>162</v>
      </c>
      <c r="B9" s="41">
        <v>79734000</v>
      </c>
      <c r="C9" s="41"/>
      <c r="D9" s="41"/>
      <c r="E9" s="41"/>
      <c r="F9" s="41">
        <f t="shared" si="0"/>
        <v>79734000</v>
      </c>
      <c r="G9" s="41">
        <f t="shared" si="1"/>
        <v>79734000</v>
      </c>
    </row>
    <row r="10" spans="1:7" ht="18" customHeight="1" x14ac:dyDescent="0.15">
      <c r="A10" s="6" t="s">
        <v>163</v>
      </c>
      <c r="B10" s="41">
        <v>41000</v>
      </c>
      <c r="C10" s="41"/>
      <c r="D10" s="41"/>
      <c r="E10" s="41"/>
      <c r="F10" s="41">
        <f t="shared" si="0"/>
        <v>41000</v>
      </c>
      <c r="G10" s="41">
        <f t="shared" si="1"/>
        <v>41000</v>
      </c>
    </row>
    <row r="11" spans="1:7" ht="18" customHeight="1" x14ac:dyDescent="0.15">
      <c r="A11" s="6" t="s">
        <v>164</v>
      </c>
      <c r="B11" s="41">
        <v>16397000</v>
      </c>
      <c r="C11" s="41"/>
      <c r="D11" s="41"/>
      <c r="E11" s="41"/>
      <c r="F11" s="41">
        <f t="shared" si="0"/>
        <v>16397000</v>
      </c>
      <c r="G11" s="41">
        <f t="shared" si="1"/>
        <v>16397000</v>
      </c>
    </row>
    <row r="12" spans="1:7" ht="18" customHeight="1" x14ac:dyDescent="0.15">
      <c r="A12" s="6" t="s">
        <v>165</v>
      </c>
      <c r="B12" s="41">
        <v>41954000</v>
      </c>
      <c r="C12" s="41"/>
      <c r="D12" s="41"/>
      <c r="E12" s="41"/>
      <c r="F12" s="41">
        <f t="shared" si="0"/>
        <v>41954000</v>
      </c>
      <c r="G12" s="41">
        <f t="shared" si="1"/>
        <v>41954000</v>
      </c>
    </row>
    <row r="13" spans="1:7" ht="18" customHeight="1" x14ac:dyDescent="0.15">
      <c r="A13" s="6" t="s">
        <v>166</v>
      </c>
      <c r="B13" s="41">
        <v>43767000</v>
      </c>
      <c r="C13" s="41"/>
      <c r="D13" s="41"/>
      <c r="E13" s="41"/>
      <c r="F13" s="41">
        <f t="shared" si="0"/>
        <v>43767000</v>
      </c>
      <c r="G13" s="41">
        <f t="shared" si="1"/>
        <v>43767000</v>
      </c>
    </row>
    <row r="14" spans="1:7" ht="18" customHeight="1" x14ac:dyDescent="0.15">
      <c r="A14" s="6" t="s">
        <v>167</v>
      </c>
      <c r="B14" s="41">
        <v>9500000</v>
      </c>
      <c r="C14" s="41"/>
      <c r="D14" s="41"/>
      <c r="E14" s="41"/>
      <c r="F14" s="41">
        <f t="shared" si="0"/>
        <v>9500000</v>
      </c>
      <c r="G14" s="41">
        <f t="shared" si="1"/>
        <v>9500000</v>
      </c>
    </row>
    <row r="15" spans="1:7" ht="18" customHeight="1" x14ac:dyDescent="0.15">
      <c r="A15" s="6" t="s">
        <v>168</v>
      </c>
      <c r="B15" s="41">
        <v>69895000</v>
      </c>
      <c r="C15" s="41"/>
      <c r="D15" s="41"/>
      <c r="E15" s="41"/>
      <c r="F15" s="41">
        <f t="shared" si="0"/>
        <v>69895000</v>
      </c>
      <c r="G15" s="41">
        <f t="shared" si="1"/>
        <v>69895000</v>
      </c>
    </row>
    <row r="16" spans="1:7" ht="18" customHeight="1" x14ac:dyDescent="0.15">
      <c r="A16" s="6" t="s">
        <v>169</v>
      </c>
      <c r="B16" s="41">
        <v>4575000</v>
      </c>
      <c r="C16" s="41"/>
      <c r="D16" s="41"/>
      <c r="E16" s="41"/>
      <c r="F16" s="41">
        <f t="shared" si="0"/>
        <v>4575000</v>
      </c>
      <c r="G16" s="41">
        <f t="shared" si="1"/>
        <v>4575000</v>
      </c>
    </row>
    <row r="17" spans="1:7" ht="18" customHeight="1" x14ac:dyDescent="0.15">
      <c r="A17" s="6" t="s">
        <v>170</v>
      </c>
      <c r="B17" s="41">
        <v>6845000</v>
      </c>
      <c r="C17" s="41"/>
      <c r="D17" s="41"/>
      <c r="E17" s="41"/>
      <c r="F17" s="41">
        <f t="shared" si="0"/>
        <v>6845000</v>
      </c>
      <c r="G17" s="41">
        <f t="shared" si="1"/>
        <v>6845000</v>
      </c>
    </row>
    <row r="18" spans="1:7" ht="18" customHeight="1" x14ac:dyDescent="0.15">
      <c r="A18" s="6" t="s">
        <v>171</v>
      </c>
      <c r="B18" s="41">
        <v>3820000</v>
      </c>
      <c r="C18" s="41"/>
      <c r="D18" s="41"/>
      <c r="E18" s="41"/>
      <c r="F18" s="41">
        <f t="shared" si="0"/>
        <v>3820000</v>
      </c>
      <c r="G18" s="41">
        <f t="shared" si="1"/>
        <v>3820000</v>
      </c>
    </row>
    <row r="19" spans="1:7" ht="18" customHeight="1" x14ac:dyDescent="0.15">
      <c r="A19" s="6"/>
      <c r="B19" s="41"/>
      <c r="C19" s="41"/>
      <c r="D19" s="41"/>
      <c r="E19" s="41"/>
      <c r="F19" s="41"/>
      <c r="G19" s="41"/>
    </row>
    <row r="20" spans="1:7" ht="18" customHeight="1" x14ac:dyDescent="0.15">
      <c r="A20" s="4" t="s">
        <v>10</v>
      </c>
      <c r="B20" s="41">
        <f>SUM(B6:B19)</f>
        <v>1529284000</v>
      </c>
      <c r="C20" s="41">
        <f t="shared" ref="B20:E20" si="2">SUM(C6:C19)</f>
        <v>0</v>
      </c>
      <c r="D20" s="41">
        <f t="shared" si="2"/>
        <v>0</v>
      </c>
      <c r="E20" s="41">
        <f t="shared" si="2"/>
        <v>0</v>
      </c>
      <c r="F20" s="41">
        <f>SUM(F6:F19)</f>
        <v>1529284000</v>
      </c>
      <c r="G20" s="41">
        <f>SUM(G6:G19)</f>
        <v>1529284000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zoomScaleNormal="100" workbookViewId="0">
      <selection activeCell="B1" sqref="B1"/>
    </sheetView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8" t="s">
        <v>32</v>
      </c>
    </row>
    <row r="2" spans="1:6" ht="13.5" x14ac:dyDescent="0.15">
      <c r="A2" s="9" t="s">
        <v>142</v>
      </c>
    </row>
    <row r="3" spans="1:6" ht="13.5" x14ac:dyDescent="0.15">
      <c r="A3" s="9" t="s">
        <v>141</v>
      </c>
    </row>
    <row r="4" spans="1:6" ht="13.5" x14ac:dyDescent="0.15">
      <c r="F4" s="7" t="s">
        <v>190</v>
      </c>
    </row>
    <row r="5" spans="1:6" ht="22.5" customHeight="1" x14ac:dyDescent="0.15">
      <c r="A5" s="27" t="s">
        <v>33</v>
      </c>
      <c r="B5" s="27" t="s">
        <v>34</v>
      </c>
      <c r="C5" s="27"/>
      <c r="D5" s="27" t="s">
        <v>35</v>
      </c>
      <c r="E5" s="27"/>
      <c r="F5" s="28" t="s">
        <v>36</v>
      </c>
    </row>
    <row r="6" spans="1:6" ht="22.5" customHeight="1" x14ac:dyDescent="0.15">
      <c r="A6" s="27"/>
      <c r="B6" s="2" t="s">
        <v>37</v>
      </c>
      <c r="C6" s="3" t="s">
        <v>38</v>
      </c>
      <c r="D6" s="2" t="s">
        <v>37</v>
      </c>
      <c r="E6" s="3" t="s">
        <v>38</v>
      </c>
      <c r="F6" s="27"/>
    </row>
    <row r="7" spans="1:6" ht="18" customHeight="1" x14ac:dyDescent="0.15">
      <c r="A7" s="6" t="s">
        <v>172</v>
      </c>
      <c r="B7" s="41"/>
      <c r="C7" s="41"/>
      <c r="D7" s="41">
        <v>5000000</v>
      </c>
      <c r="E7" s="41"/>
      <c r="F7" s="41"/>
    </row>
    <row r="8" spans="1:6" ht="18" customHeight="1" x14ac:dyDescent="0.15">
      <c r="A8" s="6" t="s">
        <v>173</v>
      </c>
      <c r="B8" s="41">
        <v>2280000</v>
      </c>
      <c r="C8" s="41"/>
      <c r="D8" s="41"/>
      <c r="E8" s="41"/>
      <c r="F8" s="41"/>
    </row>
    <row r="9" spans="1:6" ht="18" customHeight="1" x14ac:dyDescent="0.15">
      <c r="A9" s="6" t="s">
        <v>174</v>
      </c>
      <c r="B9" s="41">
        <v>19600000</v>
      </c>
      <c r="C9" s="41"/>
      <c r="D9" s="41"/>
      <c r="E9" s="41"/>
      <c r="F9" s="41"/>
    </row>
    <row r="10" spans="1:6" ht="18" customHeight="1" x14ac:dyDescent="0.15">
      <c r="A10" s="6"/>
      <c r="B10" s="41"/>
      <c r="C10" s="41"/>
      <c r="D10" s="41"/>
      <c r="E10" s="41"/>
      <c r="F10" s="41"/>
    </row>
    <row r="11" spans="1:6" ht="18" customHeight="1" x14ac:dyDescent="0.15">
      <c r="A11" s="4" t="s">
        <v>10</v>
      </c>
      <c r="B11" s="41">
        <f>SUM(B7:B10)</f>
        <v>21880000</v>
      </c>
      <c r="C11" s="41">
        <f t="shared" ref="C11:E11" si="0">SUM(C7:C10)</f>
        <v>0</v>
      </c>
      <c r="D11" s="41">
        <f t="shared" si="0"/>
        <v>5000000</v>
      </c>
      <c r="E11" s="41">
        <f t="shared" si="0"/>
        <v>0</v>
      </c>
      <c r="F11" s="41"/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activeCell="B1" sqref="B1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5" ht="21" x14ac:dyDescent="0.2">
      <c r="A1" s="8" t="s">
        <v>39</v>
      </c>
    </row>
    <row r="2" spans="1:5" ht="13.5" x14ac:dyDescent="0.15">
      <c r="A2" s="9" t="s">
        <v>142</v>
      </c>
    </row>
    <row r="3" spans="1:5" ht="13.5" x14ac:dyDescent="0.15">
      <c r="A3" s="9" t="s">
        <v>141</v>
      </c>
    </row>
    <row r="4" spans="1:5" ht="13.5" x14ac:dyDescent="0.15">
      <c r="C4" s="7" t="s">
        <v>190</v>
      </c>
    </row>
    <row r="5" spans="1:5" ht="22.5" customHeight="1" x14ac:dyDescent="0.15">
      <c r="A5" s="2" t="s">
        <v>33</v>
      </c>
      <c r="B5" s="2" t="s">
        <v>37</v>
      </c>
      <c r="C5" s="2" t="s">
        <v>40</v>
      </c>
    </row>
    <row r="6" spans="1:5" ht="18" customHeight="1" x14ac:dyDescent="0.15">
      <c r="A6" s="6" t="s">
        <v>41</v>
      </c>
      <c r="B6" s="41"/>
      <c r="C6" s="41"/>
    </row>
    <row r="7" spans="1:5" ht="18" customHeight="1" x14ac:dyDescent="0.15">
      <c r="A7" s="6" t="s">
        <v>113</v>
      </c>
      <c r="B7" s="41"/>
      <c r="C7" s="41"/>
    </row>
    <row r="8" spans="1:5" ht="18" hidden="1" customHeight="1" x14ac:dyDescent="0.15">
      <c r="A8" s="6"/>
      <c r="B8" s="41"/>
      <c r="C8" s="41"/>
    </row>
    <row r="9" spans="1:5" ht="18" hidden="1" customHeight="1" x14ac:dyDescent="0.15">
      <c r="A9" s="6"/>
      <c r="B9" s="41"/>
      <c r="C9" s="41"/>
    </row>
    <row r="10" spans="1:5" ht="18" hidden="1" customHeight="1" x14ac:dyDescent="0.15">
      <c r="A10" s="6"/>
      <c r="B10" s="41"/>
      <c r="C10" s="41"/>
    </row>
    <row r="11" spans="1:5" ht="18" customHeight="1" x14ac:dyDescent="0.15">
      <c r="A11" s="6"/>
      <c r="B11" s="41"/>
      <c r="C11" s="41"/>
    </row>
    <row r="12" spans="1:5" ht="18" customHeight="1" x14ac:dyDescent="0.15">
      <c r="A12" s="11" t="s">
        <v>42</v>
      </c>
      <c r="B12" s="42"/>
      <c r="C12" s="42"/>
    </row>
    <row r="13" spans="1:5" ht="18" customHeight="1" x14ac:dyDescent="0.15">
      <c r="A13" s="6" t="s">
        <v>43</v>
      </c>
      <c r="B13" s="41"/>
      <c r="C13" s="41"/>
      <c r="E13" s="5">
        <v>600000</v>
      </c>
    </row>
    <row r="14" spans="1:5" ht="18" customHeight="1" x14ac:dyDescent="0.15">
      <c r="A14" s="6" t="s">
        <v>175</v>
      </c>
      <c r="B14" s="41">
        <v>250921</v>
      </c>
      <c r="C14" s="41">
        <v>380635</v>
      </c>
      <c r="D14" s="21">
        <f>+B14/B19</f>
        <v>0.63439022478642637</v>
      </c>
      <c r="E14" s="5">
        <f>+ROUNDDOWN(D14*E13,0)</f>
        <v>380634</v>
      </c>
    </row>
    <row r="15" spans="1:5" ht="18" hidden="1" customHeight="1" x14ac:dyDescent="0.15">
      <c r="A15" s="6" t="s">
        <v>176</v>
      </c>
      <c r="B15" s="41"/>
      <c r="C15" s="41"/>
      <c r="D15" s="21"/>
    </row>
    <row r="16" spans="1:5" ht="18" customHeight="1" x14ac:dyDescent="0.15">
      <c r="A16" s="6" t="s">
        <v>130</v>
      </c>
      <c r="B16" s="41">
        <v>144610</v>
      </c>
      <c r="C16" s="41">
        <v>219365</v>
      </c>
      <c r="D16" s="21">
        <f>+B16/B20</f>
        <v>0.36560977521357363</v>
      </c>
      <c r="E16" s="5">
        <f>+ROUNDDOWN(D16*E13,0)</f>
        <v>219365</v>
      </c>
    </row>
    <row r="17" spans="1:4" ht="18" hidden="1" customHeight="1" x14ac:dyDescent="0.15">
      <c r="A17" s="6" t="s">
        <v>131</v>
      </c>
      <c r="B17" s="41"/>
      <c r="C17" s="41"/>
      <c r="D17" s="21"/>
    </row>
    <row r="18" spans="1:4" ht="18" hidden="1" customHeight="1" x14ac:dyDescent="0.15">
      <c r="A18" s="6" t="s">
        <v>132</v>
      </c>
      <c r="B18" s="41"/>
      <c r="C18" s="41"/>
      <c r="D18" s="21"/>
    </row>
    <row r="19" spans="1:4" ht="18" customHeight="1" thickBot="1" x14ac:dyDescent="0.2">
      <c r="A19" s="11" t="s">
        <v>42</v>
      </c>
      <c r="B19" s="42">
        <f>SUM(B14:B18)</f>
        <v>395531</v>
      </c>
      <c r="C19" s="42">
        <f>SUM(C14:C18)</f>
        <v>600000</v>
      </c>
      <c r="D19" s="21"/>
    </row>
    <row r="20" spans="1:4" ht="18" customHeight="1" thickTop="1" x14ac:dyDescent="0.15">
      <c r="A20" s="4" t="s">
        <v>10</v>
      </c>
      <c r="B20" s="41">
        <f>+B19+B12</f>
        <v>395531</v>
      </c>
      <c r="C20" s="41">
        <f>+C19+C12</f>
        <v>600000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zoomScaleNormal="100" workbookViewId="0">
      <selection activeCell="B1" sqref="B1"/>
    </sheetView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4" ht="21" x14ac:dyDescent="0.2">
      <c r="A1" s="8" t="s">
        <v>44</v>
      </c>
    </row>
    <row r="2" spans="1:4" ht="13.5" x14ac:dyDescent="0.15">
      <c r="A2" s="9" t="s">
        <v>142</v>
      </c>
    </row>
    <row r="3" spans="1:4" ht="13.5" x14ac:dyDescent="0.15">
      <c r="A3" s="9" t="s">
        <v>141</v>
      </c>
    </row>
    <row r="4" spans="1:4" ht="13.5" x14ac:dyDescent="0.15">
      <c r="C4" s="7" t="s">
        <v>190</v>
      </c>
    </row>
    <row r="5" spans="1:4" ht="22.5" customHeight="1" x14ac:dyDescent="0.15">
      <c r="A5" s="2" t="s">
        <v>33</v>
      </c>
      <c r="B5" s="2" t="s">
        <v>37</v>
      </c>
      <c r="C5" s="2" t="s">
        <v>40</v>
      </c>
    </row>
    <row r="6" spans="1:4" ht="18" customHeight="1" x14ac:dyDescent="0.15">
      <c r="A6" s="6" t="s">
        <v>41</v>
      </c>
      <c r="B6" s="41"/>
      <c r="C6" s="41"/>
    </row>
    <row r="7" spans="1:4" ht="18" customHeight="1" x14ac:dyDescent="0.15">
      <c r="A7" s="6" t="s">
        <v>113</v>
      </c>
      <c r="B7" s="41"/>
      <c r="C7" s="41"/>
    </row>
    <row r="8" spans="1:4" ht="18" customHeight="1" x14ac:dyDescent="0.15">
      <c r="A8" s="6"/>
      <c r="B8" s="41"/>
      <c r="C8" s="41"/>
    </row>
    <row r="9" spans="1:4" ht="18" customHeight="1" x14ac:dyDescent="0.15">
      <c r="A9" s="11" t="s">
        <v>42</v>
      </c>
      <c r="B9" s="42"/>
      <c r="C9" s="42"/>
    </row>
    <row r="10" spans="1:4" ht="18" customHeight="1" x14ac:dyDescent="0.15">
      <c r="A10" s="6" t="s">
        <v>43</v>
      </c>
      <c r="B10" s="41"/>
      <c r="C10" s="41"/>
    </row>
    <row r="11" spans="1:4" ht="18" customHeight="1" x14ac:dyDescent="0.15">
      <c r="A11" s="6" t="s">
        <v>177</v>
      </c>
      <c r="B11" s="41">
        <v>222163</v>
      </c>
      <c r="C11" s="41">
        <v>0</v>
      </c>
      <c r="D11" s="21"/>
    </row>
    <row r="12" spans="1:4" ht="18" customHeight="1" x14ac:dyDescent="0.15">
      <c r="A12" s="6" t="s">
        <v>178</v>
      </c>
      <c r="B12" s="41"/>
      <c r="C12" s="41"/>
      <c r="D12" s="21"/>
    </row>
    <row r="13" spans="1:4" ht="18" customHeight="1" x14ac:dyDescent="0.15">
      <c r="A13" s="6" t="s">
        <v>179</v>
      </c>
      <c r="B13" s="41">
        <v>292600</v>
      </c>
      <c r="C13" s="41">
        <v>0</v>
      </c>
      <c r="D13" s="21"/>
    </row>
    <row r="14" spans="1:4" ht="18" customHeight="1" x14ac:dyDescent="0.15">
      <c r="A14" s="6" t="s">
        <v>180</v>
      </c>
      <c r="B14" s="41">
        <v>14509479</v>
      </c>
      <c r="C14" s="41">
        <v>0</v>
      </c>
      <c r="D14" s="21"/>
    </row>
    <row r="15" spans="1:4" ht="18" customHeight="1" x14ac:dyDescent="0.15">
      <c r="A15" s="6" t="s">
        <v>181</v>
      </c>
      <c r="B15" s="41">
        <v>311350</v>
      </c>
      <c r="C15" s="41">
        <v>0</v>
      </c>
      <c r="D15" s="21"/>
    </row>
    <row r="16" spans="1:4" ht="18" customHeight="1" x14ac:dyDescent="0.15">
      <c r="A16" s="6" t="s">
        <v>182</v>
      </c>
      <c r="B16" s="41">
        <v>547846</v>
      </c>
      <c r="C16" s="41">
        <v>0</v>
      </c>
      <c r="D16" s="21"/>
    </row>
    <row r="17" spans="1:4" ht="18" customHeight="1" x14ac:dyDescent="0.15">
      <c r="A17" s="6"/>
      <c r="B17" s="41"/>
      <c r="C17" s="41"/>
      <c r="D17" s="21"/>
    </row>
    <row r="18" spans="1:4" ht="18" customHeight="1" x14ac:dyDescent="0.15">
      <c r="A18" s="11" t="s">
        <v>42</v>
      </c>
      <c r="B18" s="42">
        <f>+SUM(B11:B16)</f>
        <v>15883438</v>
      </c>
      <c r="C18" s="42">
        <f>+SUM(C11:C16)</f>
        <v>0</v>
      </c>
    </row>
    <row r="19" spans="1:4" ht="18" customHeight="1" x14ac:dyDescent="0.15">
      <c r="A19" s="4" t="s">
        <v>10</v>
      </c>
      <c r="B19" s="41">
        <f>+B18+B9</f>
        <v>15883438</v>
      </c>
      <c r="C19" s="41">
        <f>+C18+C9</f>
        <v>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zoomScaleNormal="100" workbookViewId="0">
      <selection activeCell="C9" sqref="C9"/>
    </sheetView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45</v>
      </c>
    </row>
    <row r="2" spans="1:11" ht="13.5" x14ac:dyDescent="0.15">
      <c r="A2" s="9" t="s">
        <v>142</v>
      </c>
    </row>
    <row r="3" spans="1:11" ht="13.5" x14ac:dyDescent="0.15">
      <c r="A3" s="9" t="s">
        <v>141</v>
      </c>
    </row>
    <row r="4" spans="1:11" ht="13.5" x14ac:dyDescent="0.15">
      <c r="K4" s="7" t="s">
        <v>190</v>
      </c>
    </row>
    <row r="5" spans="1:11" ht="22.5" customHeight="1" x14ac:dyDescent="0.15">
      <c r="A5" s="27" t="s">
        <v>26</v>
      </c>
      <c r="B5" s="29" t="s">
        <v>46</v>
      </c>
      <c r="C5" s="15"/>
      <c r="D5" s="27" t="s">
        <v>47</v>
      </c>
      <c r="E5" s="28" t="s">
        <v>48</v>
      </c>
      <c r="F5" s="27" t="s">
        <v>49</v>
      </c>
      <c r="G5" s="28" t="s">
        <v>50</v>
      </c>
      <c r="H5" s="29" t="s">
        <v>51</v>
      </c>
      <c r="I5" s="18"/>
      <c r="J5" s="17"/>
      <c r="K5" s="27" t="s">
        <v>30</v>
      </c>
    </row>
    <row r="6" spans="1:11" ht="22.5" customHeight="1" x14ac:dyDescent="0.15">
      <c r="A6" s="27"/>
      <c r="B6" s="27"/>
      <c r="C6" s="14" t="s">
        <v>52</v>
      </c>
      <c r="D6" s="27"/>
      <c r="E6" s="27"/>
      <c r="F6" s="27"/>
      <c r="G6" s="27"/>
      <c r="H6" s="27"/>
      <c r="I6" s="2" t="s">
        <v>53</v>
      </c>
      <c r="J6" s="2" t="s">
        <v>54</v>
      </c>
      <c r="K6" s="27"/>
    </row>
    <row r="7" spans="1:11" ht="18" customHeight="1" x14ac:dyDescent="0.15">
      <c r="A7" s="6" t="s">
        <v>55</v>
      </c>
      <c r="B7" s="41"/>
      <c r="C7" s="43"/>
      <c r="D7" s="41"/>
      <c r="E7" s="41"/>
      <c r="F7" s="41"/>
      <c r="G7" s="41"/>
      <c r="H7" s="41"/>
      <c r="I7" s="41"/>
      <c r="J7" s="41"/>
      <c r="K7" s="41"/>
    </row>
    <row r="8" spans="1:11" ht="18" customHeight="1" x14ac:dyDescent="0.15">
      <c r="A8" s="6" t="s">
        <v>56</v>
      </c>
      <c r="B8" s="41">
        <v>5697192918</v>
      </c>
      <c r="C8" s="43">
        <v>665232561</v>
      </c>
      <c r="D8" s="41">
        <v>4064888145</v>
      </c>
      <c r="E8" s="41">
        <v>879237560</v>
      </c>
      <c r="F8" s="41"/>
      <c r="G8" s="41">
        <v>753067213</v>
      </c>
      <c r="H8" s="41"/>
      <c r="I8" s="41"/>
      <c r="J8" s="41"/>
      <c r="K8" s="41"/>
    </row>
    <row r="9" spans="1:11" ht="18" customHeight="1" x14ac:dyDescent="0.15">
      <c r="A9" s="6" t="s">
        <v>57</v>
      </c>
      <c r="B9" s="41"/>
      <c r="C9" s="43"/>
      <c r="D9" s="41"/>
      <c r="E9" s="41"/>
      <c r="F9" s="41"/>
      <c r="G9" s="41"/>
      <c r="H9" s="41"/>
      <c r="I9" s="41"/>
      <c r="J9" s="41"/>
      <c r="K9" s="41"/>
    </row>
    <row r="10" spans="1:11" ht="18" customHeight="1" x14ac:dyDescent="0.15">
      <c r="A10" s="6" t="s">
        <v>58</v>
      </c>
      <c r="B10" s="41"/>
      <c r="C10" s="43"/>
      <c r="D10" s="41"/>
      <c r="E10" s="41"/>
      <c r="F10" s="41"/>
      <c r="G10" s="41"/>
      <c r="H10" s="41"/>
      <c r="I10" s="41"/>
      <c r="J10" s="41"/>
      <c r="K10" s="41"/>
    </row>
    <row r="11" spans="1:11" ht="18" customHeight="1" x14ac:dyDescent="0.15">
      <c r="A11" s="6" t="s">
        <v>59</v>
      </c>
      <c r="B11" s="41"/>
      <c r="C11" s="43"/>
      <c r="D11" s="41"/>
      <c r="E11" s="41"/>
      <c r="F11" s="41"/>
      <c r="G11" s="41"/>
      <c r="H11" s="41"/>
      <c r="I11" s="41"/>
      <c r="J11" s="41"/>
      <c r="K11" s="41"/>
    </row>
    <row r="12" spans="1:11" ht="18" customHeight="1" x14ac:dyDescent="0.15">
      <c r="A12" s="6" t="s">
        <v>60</v>
      </c>
      <c r="B12" s="41"/>
      <c r="C12" s="43"/>
      <c r="D12" s="41"/>
      <c r="E12" s="41"/>
      <c r="F12" s="41"/>
      <c r="G12" s="41"/>
      <c r="H12" s="41"/>
      <c r="I12" s="41"/>
      <c r="J12" s="41"/>
      <c r="K12" s="41"/>
    </row>
    <row r="13" spans="1:11" ht="18" customHeight="1" x14ac:dyDescent="0.15">
      <c r="A13" s="6" t="s">
        <v>61</v>
      </c>
      <c r="B13" s="41"/>
      <c r="C13" s="43"/>
      <c r="D13" s="41"/>
      <c r="E13" s="41"/>
      <c r="F13" s="41"/>
      <c r="G13" s="41"/>
      <c r="H13" s="41"/>
      <c r="I13" s="41"/>
      <c r="J13" s="41"/>
      <c r="K13" s="41"/>
    </row>
    <row r="14" spans="1:11" ht="18" customHeight="1" x14ac:dyDescent="0.15">
      <c r="A14" s="6" t="s">
        <v>62</v>
      </c>
      <c r="B14" s="41"/>
      <c r="C14" s="43"/>
      <c r="D14" s="41"/>
      <c r="E14" s="41"/>
      <c r="F14" s="41"/>
      <c r="G14" s="41"/>
      <c r="H14" s="41"/>
      <c r="I14" s="41"/>
      <c r="J14" s="41"/>
      <c r="K14" s="41"/>
    </row>
    <row r="15" spans="1:11" ht="18" customHeight="1" x14ac:dyDescent="0.15">
      <c r="A15" s="6" t="s">
        <v>63</v>
      </c>
      <c r="B15" s="41"/>
      <c r="C15" s="43"/>
      <c r="D15" s="41"/>
      <c r="E15" s="41"/>
      <c r="F15" s="41"/>
      <c r="G15" s="41"/>
      <c r="H15" s="41"/>
      <c r="I15" s="41"/>
      <c r="J15" s="41"/>
      <c r="K15" s="41"/>
    </row>
    <row r="16" spans="1:11" ht="18" customHeight="1" x14ac:dyDescent="0.15">
      <c r="A16" s="6" t="s">
        <v>64</v>
      </c>
      <c r="B16" s="41"/>
      <c r="C16" s="43"/>
      <c r="D16" s="41"/>
      <c r="E16" s="41"/>
      <c r="F16" s="41"/>
      <c r="G16" s="41"/>
      <c r="H16" s="41"/>
      <c r="I16" s="41"/>
      <c r="J16" s="41"/>
      <c r="K16" s="41"/>
    </row>
    <row r="17" spans="1:11" ht="18" customHeight="1" x14ac:dyDescent="0.15">
      <c r="A17" s="6" t="s">
        <v>65</v>
      </c>
      <c r="B17" s="41"/>
      <c r="C17" s="43"/>
      <c r="D17" s="41"/>
      <c r="E17" s="41"/>
      <c r="F17" s="41"/>
      <c r="G17" s="41"/>
      <c r="H17" s="41"/>
      <c r="I17" s="41"/>
      <c r="J17" s="41"/>
      <c r="K17" s="41"/>
    </row>
    <row r="18" spans="1:11" ht="18" customHeight="1" x14ac:dyDescent="0.15">
      <c r="A18" s="6" t="s">
        <v>61</v>
      </c>
      <c r="B18" s="41"/>
      <c r="C18" s="43"/>
      <c r="D18" s="41"/>
      <c r="E18" s="41"/>
      <c r="F18" s="41"/>
      <c r="G18" s="41"/>
      <c r="H18" s="41"/>
      <c r="I18" s="41"/>
      <c r="J18" s="41"/>
      <c r="K18" s="41"/>
    </row>
    <row r="19" spans="1:11" ht="18" customHeight="1" x14ac:dyDescent="0.15">
      <c r="A19" s="4" t="s">
        <v>66</v>
      </c>
      <c r="B19" s="41">
        <f t="shared" ref="B19:C19" si="0">SUM(B7:B18)</f>
        <v>5697192918</v>
      </c>
      <c r="C19" s="43">
        <f t="shared" si="0"/>
        <v>665232561</v>
      </c>
      <c r="D19" s="41"/>
      <c r="E19" s="41">
        <f>SUM(E7:E18)</f>
        <v>879237560</v>
      </c>
      <c r="F19" s="41"/>
      <c r="G19" s="41">
        <f>SUM(G7:G18)</f>
        <v>753067213</v>
      </c>
      <c r="H19" s="41"/>
      <c r="I19" s="41"/>
      <c r="J19" s="41"/>
      <c r="K19" s="4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Normal="100" workbookViewId="0">
      <selection activeCell="D1" sqref="D1"/>
    </sheetView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67</v>
      </c>
    </row>
    <row r="2" spans="1:9" ht="13.5" x14ac:dyDescent="0.15">
      <c r="A2" s="9" t="s">
        <v>142</v>
      </c>
    </row>
    <row r="3" spans="1:9" ht="13.5" x14ac:dyDescent="0.15">
      <c r="A3" s="9" t="s">
        <v>141</v>
      </c>
    </row>
    <row r="4" spans="1:9" ht="13.5" x14ac:dyDescent="0.15">
      <c r="I4" s="7" t="s">
        <v>190</v>
      </c>
    </row>
    <row r="5" spans="1:9" ht="37.5" customHeight="1" x14ac:dyDescent="0.15">
      <c r="A5" s="14" t="s">
        <v>46</v>
      </c>
      <c r="B5" s="2" t="s">
        <v>68</v>
      </c>
      <c r="C5" s="3" t="s">
        <v>69</v>
      </c>
      <c r="D5" s="3" t="s">
        <v>70</v>
      </c>
      <c r="E5" s="3" t="s">
        <v>71</v>
      </c>
      <c r="F5" s="3" t="s">
        <v>72</v>
      </c>
      <c r="G5" s="3" t="s">
        <v>73</v>
      </c>
      <c r="H5" s="2" t="s">
        <v>74</v>
      </c>
      <c r="I5" s="3" t="s">
        <v>75</v>
      </c>
    </row>
    <row r="6" spans="1:9" ht="18" customHeight="1" x14ac:dyDescent="0.15">
      <c r="A6" s="43">
        <f>+'【済】地方債等（借入先別）の明細'!B19</f>
        <v>5697192918</v>
      </c>
      <c r="B6" s="41">
        <v>5394770094</v>
      </c>
      <c r="C6" s="41">
        <v>118121162</v>
      </c>
      <c r="D6" s="41">
        <v>49880634</v>
      </c>
      <c r="E6" s="41">
        <v>10545525</v>
      </c>
      <c r="F6" s="41">
        <v>20302128</v>
      </c>
      <c r="G6" s="41">
        <v>0</v>
      </c>
      <c r="H6" s="41">
        <v>103573375</v>
      </c>
      <c r="I6" s="41" t="s">
        <v>128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2" zoomScaleNormal="100" workbookViewId="0">
      <selection activeCell="D26" sqref="D26"/>
    </sheetView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76</v>
      </c>
    </row>
    <row r="2" spans="1:10" ht="13.5" x14ac:dyDescent="0.15">
      <c r="A2" s="9" t="s">
        <v>142</v>
      </c>
    </row>
    <row r="3" spans="1:10" ht="13.5" x14ac:dyDescent="0.15">
      <c r="A3" s="9" t="s">
        <v>141</v>
      </c>
    </row>
    <row r="4" spans="1:10" ht="13.5" x14ac:dyDescent="0.15">
      <c r="J4" s="7" t="s">
        <v>190</v>
      </c>
    </row>
    <row r="5" spans="1:10" ht="22.5" customHeight="1" x14ac:dyDescent="0.15">
      <c r="A5" s="14" t="s">
        <v>46</v>
      </c>
      <c r="B5" s="2" t="s">
        <v>77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82</v>
      </c>
      <c r="H5" s="3" t="s">
        <v>83</v>
      </c>
      <c r="I5" s="3" t="s">
        <v>84</v>
      </c>
      <c r="J5" s="2" t="s">
        <v>85</v>
      </c>
    </row>
    <row r="6" spans="1:10" ht="18" customHeight="1" x14ac:dyDescent="0.15">
      <c r="A6" s="43">
        <f>+'【済】地方債等（利率別）の明細'!A6</f>
        <v>5697192918</v>
      </c>
      <c r="B6" s="41">
        <v>668479965</v>
      </c>
      <c r="C6" s="41">
        <v>665232561</v>
      </c>
      <c r="D6" s="41">
        <v>640747502</v>
      </c>
      <c r="E6" s="41">
        <v>582322526</v>
      </c>
      <c r="F6" s="41">
        <v>507014309</v>
      </c>
      <c r="G6" s="41">
        <v>1600602820</v>
      </c>
      <c r="H6" s="41">
        <v>687258087</v>
      </c>
      <c r="I6" s="41">
        <v>268442721</v>
      </c>
      <c r="J6" s="41">
        <v>77092427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Normal="100" workbookViewId="0">
      <selection activeCell="B18" sqref="B18"/>
    </sheetView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86</v>
      </c>
    </row>
    <row r="2" spans="1:2" ht="13.5" x14ac:dyDescent="0.15">
      <c r="A2" s="9" t="s">
        <v>142</v>
      </c>
    </row>
    <row r="3" spans="1:2" ht="13.5" x14ac:dyDescent="0.15">
      <c r="A3" s="9" t="s">
        <v>141</v>
      </c>
    </row>
    <row r="4" spans="1:2" ht="13.5" x14ac:dyDescent="0.15">
      <c r="B4" s="7" t="s">
        <v>190</v>
      </c>
    </row>
    <row r="5" spans="1:2" ht="22.5" customHeight="1" x14ac:dyDescent="0.15">
      <c r="A5" s="16" t="s">
        <v>87</v>
      </c>
      <c r="B5" s="2" t="s">
        <v>88</v>
      </c>
    </row>
    <row r="6" spans="1:2" ht="18" customHeight="1" x14ac:dyDescent="0.15">
      <c r="A6" s="12" t="s">
        <v>113</v>
      </c>
      <c r="B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Normal="100" workbookViewId="0">
      <selection activeCell="C1" sqref="C1"/>
    </sheetView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89</v>
      </c>
    </row>
    <row r="2" spans="1:6" ht="13.5" x14ac:dyDescent="0.15">
      <c r="A2" s="9" t="s">
        <v>142</v>
      </c>
    </row>
    <row r="3" spans="1:6" ht="13.5" x14ac:dyDescent="0.15">
      <c r="A3" s="9" t="s">
        <v>141</v>
      </c>
    </row>
    <row r="4" spans="1:6" ht="13.5" x14ac:dyDescent="0.15">
      <c r="F4" s="7" t="s">
        <v>190</v>
      </c>
    </row>
    <row r="5" spans="1:6" ht="22.5" customHeight="1" x14ac:dyDescent="0.15">
      <c r="A5" s="27" t="s">
        <v>90</v>
      </c>
      <c r="B5" s="27" t="s">
        <v>91</v>
      </c>
      <c r="C5" s="27" t="s">
        <v>92</v>
      </c>
      <c r="D5" s="27" t="s">
        <v>93</v>
      </c>
      <c r="E5" s="27"/>
      <c r="F5" s="27" t="s">
        <v>94</v>
      </c>
    </row>
    <row r="6" spans="1:6" ht="22.5" customHeight="1" x14ac:dyDescent="0.15">
      <c r="A6" s="27"/>
      <c r="B6" s="27"/>
      <c r="C6" s="27"/>
      <c r="D6" s="2" t="s">
        <v>95</v>
      </c>
      <c r="E6" s="2" t="s">
        <v>30</v>
      </c>
      <c r="F6" s="27"/>
    </row>
    <row r="7" spans="1:6" ht="18" customHeight="1" x14ac:dyDescent="0.15">
      <c r="A7" s="6" t="s">
        <v>115</v>
      </c>
      <c r="B7" s="41"/>
      <c r="C7" s="41"/>
      <c r="D7" s="41"/>
      <c r="E7" s="41"/>
      <c r="F7" s="41">
        <f t="shared" ref="F7:F8" si="0">B7+C7-D7-E7</f>
        <v>0</v>
      </c>
    </row>
    <row r="8" spans="1:6" ht="18" customHeight="1" x14ac:dyDescent="0.15">
      <c r="A8" s="6" t="s">
        <v>116</v>
      </c>
      <c r="B8" s="41">
        <v>603000</v>
      </c>
      <c r="C8" s="41">
        <v>600000</v>
      </c>
      <c r="D8" s="41"/>
      <c r="E8" s="41">
        <v>603000</v>
      </c>
      <c r="F8" s="41">
        <f t="shared" si="0"/>
        <v>600000</v>
      </c>
    </row>
    <row r="9" spans="1:6" ht="18" customHeight="1" x14ac:dyDescent="0.15">
      <c r="A9" s="6" t="s">
        <v>118</v>
      </c>
      <c r="B9" s="41">
        <v>55583000</v>
      </c>
      <c r="C9" s="41">
        <v>52044000</v>
      </c>
      <c r="D9" s="41"/>
      <c r="E9" s="41">
        <v>55583000</v>
      </c>
      <c r="F9" s="41">
        <f>B9+C9-D9-E9</f>
        <v>52044000</v>
      </c>
    </row>
    <row r="10" spans="1:6" ht="18" customHeight="1" x14ac:dyDescent="0.15">
      <c r="A10" s="6" t="s">
        <v>117</v>
      </c>
      <c r="B10" s="41">
        <v>574940000</v>
      </c>
      <c r="C10" s="41">
        <v>563510000</v>
      </c>
      <c r="D10" s="41"/>
      <c r="E10" s="41">
        <v>574940000</v>
      </c>
      <c r="F10" s="41">
        <f t="shared" ref="F10:F11" si="1">B10+C10-D10-E10</f>
        <v>563510000</v>
      </c>
    </row>
    <row r="11" spans="1:6" ht="18" customHeight="1" x14ac:dyDescent="0.15">
      <c r="A11" s="6" t="s">
        <v>127</v>
      </c>
      <c r="B11" s="41"/>
      <c r="C11" s="41"/>
      <c r="D11" s="41"/>
      <c r="E11" s="41"/>
      <c r="F11" s="41">
        <f t="shared" si="1"/>
        <v>0</v>
      </c>
    </row>
    <row r="12" spans="1:6" ht="18" customHeight="1" x14ac:dyDescent="0.15">
      <c r="A12" s="4" t="s">
        <v>10</v>
      </c>
      <c r="B12" s="41">
        <f>SUM(B7:B11)</f>
        <v>631126000</v>
      </c>
      <c r="C12" s="41">
        <f>SUM(C7:C11)</f>
        <v>616154000</v>
      </c>
      <c r="D12" s="41">
        <f>SUM(D7:D11)</f>
        <v>0</v>
      </c>
      <c r="E12" s="41">
        <f>SUM(E7:E11)</f>
        <v>631126000</v>
      </c>
      <c r="F12" s="41">
        <f>SUM(F7:F11)</f>
        <v>616154000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6"/>
  <sheetViews>
    <sheetView zoomScaleNormal="100" workbookViewId="0">
      <selection activeCell="B1" sqref="B1"/>
    </sheetView>
  </sheetViews>
  <sheetFormatPr defaultColWidth="8.875" defaultRowHeight="11.25" x14ac:dyDescent="0.15"/>
  <cols>
    <col min="1" max="1" width="25.875" style="5" customWidth="1"/>
    <col min="2" max="2" width="30.5" style="5" customWidth="1"/>
    <col min="3" max="4" width="16.875" style="5" customWidth="1"/>
    <col min="5" max="16384" width="8.875" style="5"/>
  </cols>
  <sheetData>
    <row r="1" spans="1:4" ht="21" x14ac:dyDescent="0.2">
      <c r="A1" s="8" t="s">
        <v>96</v>
      </c>
    </row>
    <row r="2" spans="1:4" ht="13.5" x14ac:dyDescent="0.15">
      <c r="A2" s="9" t="s">
        <v>142</v>
      </c>
    </row>
    <row r="3" spans="1:4" ht="13.5" x14ac:dyDescent="0.15">
      <c r="A3" s="9" t="s">
        <v>141</v>
      </c>
    </row>
    <row r="4" spans="1:4" ht="13.5" x14ac:dyDescent="0.15">
      <c r="D4" s="7" t="s">
        <v>190</v>
      </c>
    </row>
    <row r="5" spans="1:4" ht="22.5" customHeight="1" x14ac:dyDescent="0.15">
      <c r="A5" s="2" t="s">
        <v>90</v>
      </c>
      <c r="B5" s="2" t="s">
        <v>97</v>
      </c>
      <c r="C5" s="2" t="s">
        <v>98</v>
      </c>
      <c r="D5" s="2" t="s">
        <v>99</v>
      </c>
    </row>
    <row r="6" spans="1:4" ht="18" customHeight="1" x14ac:dyDescent="0.15">
      <c r="A6" s="30" t="s">
        <v>100</v>
      </c>
      <c r="B6" s="20" t="s">
        <v>183</v>
      </c>
      <c r="C6" s="44">
        <v>77814000</v>
      </c>
      <c r="D6" s="20"/>
    </row>
    <row r="7" spans="1:4" ht="18" customHeight="1" x14ac:dyDescent="0.15">
      <c r="A7" s="31"/>
      <c r="B7" s="20" t="s">
        <v>184</v>
      </c>
      <c r="C7" s="44">
        <v>22334000</v>
      </c>
      <c r="D7" s="20"/>
    </row>
    <row r="8" spans="1:4" ht="18" customHeight="1" x14ac:dyDescent="0.15">
      <c r="A8" s="31"/>
      <c r="B8" s="20"/>
      <c r="C8" s="44"/>
      <c r="D8" s="20"/>
    </row>
    <row r="9" spans="1:4" ht="18" customHeight="1" x14ac:dyDescent="0.15">
      <c r="A9" s="32"/>
      <c r="B9" s="4" t="s">
        <v>101</v>
      </c>
      <c r="C9" s="41">
        <f>SUM(C6:C7)</f>
        <v>100148000</v>
      </c>
      <c r="D9" s="10"/>
    </row>
    <row r="10" spans="1:4" ht="18" customHeight="1" x14ac:dyDescent="0.15">
      <c r="A10" s="31" t="s">
        <v>102</v>
      </c>
      <c r="B10" s="20" t="s">
        <v>185</v>
      </c>
      <c r="C10" s="41">
        <v>3000000</v>
      </c>
      <c r="D10" s="1"/>
    </row>
    <row r="11" spans="1:4" ht="18" customHeight="1" x14ac:dyDescent="0.15">
      <c r="A11" s="31"/>
      <c r="B11" s="20" t="s">
        <v>186</v>
      </c>
      <c r="C11" s="41">
        <v>9399000</v>
      </c>
      <c r="D11" s="1"/>
    </row>
    <row r="12" spans="1:4" ht="18" customHeight="1" x14ac:dyDescent="0.15">
      <c r="A12" s="31"/>
      <c r="B12" s="20" t="s">
        <v>187</v>
      </c>
      <c r="C12" s="41">
        <v>2500000</v>
      </c>
      <c r="D12" s="1"/>
    </row>
    <row r="13" spans="1:4" ht="18" customHeight="1" x14ac:dyDescent="0.15">
      <c r="A13" s="31"/>
      <c r="B13" s="20" t="s">
        <v>126</v>
      </c>
      <c r="C13" s="41">
        <f>+C16-SUM(C9:C12)</f>
        <v>1597363608</v>
      </c>
      <c r="D13" s="1"/>
    </row>
    <row r="14" spans="1:4" ht="18" customHeight="1" x14ac:dyDescent="0.15">
      <c r="A14" s="31"/>
      <c r="B14" s="20"/>
      <c r="C14" s="41"/>
      <c r="D14" s="1"/>
    </row>
    <row r="15" spans="1:4" ht="18" customHeight="1" x14ac:dyDescent="0.15">
      <c r="A15" s="32"/>
      <c r="B15" s="4" t="s">
        <v>101</v>
      </c>
      <c r="C15" s="41">
        <f>SUM(C10:C13)</f>
        <v>1612262608</v>
      </c>
      <c r="D15" s="10"/>
    </row>
    <row r="16" spans="1:4" ht="18" customHeight="1" x14ac:dyDescent="0.15">
      <c r="A16" s="4" t="s">
        <v>10</v>
      </c>
      <c r="B16" s="10"/>
      <c r="C16" s="41">
        <v>1712410608</v>
      </c>
      <c r="D16" s="10"/>
    </row>
  </sheetData>
  <mergeCells count="2">
    <mergeCell ref="A6:A9"/>
    <mergeCell ref="A10:A15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Normal="100" workbookViewId="0">
      <selection activeCell="B1" sqref="B1"/>
    </sheetView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15.375" style="5" customWidth="1"/>
    <col min="5" max="5" width="24.875" style="5" customWidth="1"/>
    <col min="6" max="6" width="11" style="5" bestFit="1" customWidth="1"/>
    <col min="7" max="16384" width="8.875" style="5"/>
  </cols>
  <sheetData>
    <row r="1" spans="1:5" ht="21" x14ac:dyDescent="0.2">
      <c r="A1" s="8" t="s">
        <v>103</v>
      </c>
    </row>
    <row r="2" spans="1:5" ht="13.5" x14ac:dyDescent="0.15">
      <c r="A2" s="9" t="s">
        <v>142</v>
      </c>
    </row>
    <row r="3" spans="1:5" ht="13.5" x14ac:dyDescent="0.15">
      <c r="A3" s="9" t="s">
        <v>141</v>
      </c>
    </row>
    <row r="4" spans="1:5" ht="13.5" x14ac:dyDescent="0.15">
      <c r="E4" s="7" t="s">
        <v>190</v>
      </c>
    </row>
    <row r="5" spans="1:5" ht="22.5" customHeight="1" x14ac:dyDescent="0.15">
      <c r="A5" s="2" t="s">
        <v>104</v>
      </c>
      <c r="B5" s="2" t="s">
        <v>90</v>
      </c>
      <c r="C5" s="27" t="s">
        <v>105</v>
      </c>
      <c r="D5" s="27"/>
      <c r="E5" s="2" t="s">
        <v>98</v>
      </c>
    </row>
    <row r="6" spans="1:5" ht="18" customHeight="1" x14ac:dyDescent="0.15">
      <c r="A6" s="32" t="s">
        <v>106</v>
      </c>
      <c r="B6" s="32" t="s">
        <v>107</v>
      </c>
      <c r="C6" s="31" t="s">
        <v>188</v>
      </c>
      <c r="D6" s="33"/>
      <c r="E6" s="41">
        <v>349648000</v>
      </c>
    </row>
    <row r="7" spans="1:5" ht="18" customHeight="1" x14ac:dyDescent="0.15">
      <c r="A7" s="32"/>
      <c r="B7" s="32"/>
      <c r="C7" s="31" t="s">
        <v>119</v>
      </c>
      <c r="D7" s="33"/>
      <c r="E7" s="41">
        <v>114481000</v>
      </c>
    </row>
    <row r="8" spans="1:5" ht="18" customHeight="1" x14ac:dyDescent="0.15">
      <c r="A8" s="32"/>
      <c r="B8" s="32"/>
      <c r="C8" s="31" t="s">
        <v>120</v>
      </c>
      <c r="D8" s="33"/>
      <c r="E8" s="41">
        <v>101199000</v>
      </c>
    </row>
    <row r="9" spans="1:5" ht="18" customHeight="1" x14ac:dyDescent="0.15">
      <c r="A9" s="32"/>
      <c r="B9" s="32"/>
      <c r="C9" s="31" t="s">
        <v>121</v>
      </c>
      <c r="D9" s="33"/>
      <c r="E9" s="41">
        <v>3033559000</v>
      </c>
    </row>
    <row r="10" spans="1:5" ht="18" customHeight="1" x14ac:dyDescent="0.15">
      <c r="A10" s="32"/>
      <c r="B10" s="32"/>
      <c r="C10" s="31" t="s">
        <v>122</v>
      </c>
      <c r="D10" s="33"/>
      <c r="E10" s="41">
        <v>43825000</v>
      </c>
    </row>
    <row r="11" spans="1:5" ht="18" customHeight="1" x14ac:dyDescent="0.15">
      <c r="A11" s="32"/>
      <c r="B11" s="32"/>
      <c r="C11" s="31" t="s">
        <v>123</v>
      </c>
      <c r="D11" s="33"/>
      <c r="E11" s="41">
        <v>88136000</v>
      </c>
    </row>
    <row r="12" spans="1:5" ht="18" customHeight="1" x14ac:dyDescent="0.15">
      <c r="A12" s="32"/>
      <c r="B12" s="32"/>
      <c r="C12" s="31" t="s">
        <v>139</v>
      </c>
      <c r="D12" s="33"/>
      <c r="E12" s="41">
        <v>150654000</v>
      </c>
    </row>
    <row r="13" spans="1:5" ht="18" customHeight="1" x14ac:dyDescent="0.15">
      <c r="A13" s="32"/>
      <c r="B13" s="32"/>
      <c r="C13" s="31" t="s">
        <v>189</v>
      </c>
      <c r="D13" s="33"/>
      <c r="E13" s="41">
        <f>+E14-SUM(E6:E12)</f>
        <v>-148689576</v>
      </c>
    </row>
    <row r="14" spans="1:5" ht="18" customHeight="1" x14ac:dyDescent="0.15">
      <c r="A14" s="32"/>
      <c r="B14" s="32"/>
      <c r="C14" s="32" t="s">
        <v>42</v>
      </c>
      <c r="D14" s="33"/>
      <c r="E14" s="45">
        <v>3732812424</v>
      </c>
    </row>
    <row r="15" spans="1:5" ht="18" customHeight="1" x14ac:dyDescent="0.15">
      <c r="A15" s="32"/>
      <c r="B15" s="32" t="s">
        <v>108</v>
      </c>
      <c r="C15" s="34" t="s">
        <v>109</v>
      </c>
      <c r="D15" s="6" t="s">
        <v>124</v>
      </c>
      <c r="E15" s="41">
        <v>61011000</v>
      </c>
    </row>
    <row r="16" spans="1:5" ht="18" customHeight="1" x14ac:dyDescent="0.15">
      <c r="A16" s="32"/>
      <c r="B16" s="32"/>
      <c r="C16" s="32"/>
      <c r="D16" s="6" t="s">
        <v>125</v>
      </c>
      <c r="E16" s="41">
        <v>425222000</v>
      </c>
    </row>
    <row r="17" spans="1:5" ht="18" customHeight="1" x14ac:dyDescent="0.15">
      <c r="A17" s="32"/>
      <c r="B17" s="32"/>
      <c r="C17" s="32"/>
      <c r="D17" s="6"/>
      <c r="E17" s="41"/>
    </row>
    <row r="18" spans="1:5" ht="18" customHeight="1" x14ac:dyDescent="0.15">
      <c r="A18" s="32"/>
      <c r="B18" s="32"/>
      <c r="C18" s="32"/>
      <c r="D18" s="6"/>
      <c r="E18" s="41"/>
    </row>
    <row r="19" spans="1:5" ht="18" customHeight="1" x14ac:dyDescent="0.15">
      <c r="A19" s="32"/>
      <c r="B19" s="32"/>
      <c r="C19" s="32"/>
      <c r="D19" s="4" t="s">
        <v>101</v>
      </c>
      <c r="E19" s="41">
        <f>+SUM(E15:E18)</f>
        <v>486233000</v>
      </c>
    </row>
    <row r="20" spans="1:5" ht="18" customHeight="1" x14ac:dyDescent="0.15">
      <c r="A20" s="32"/>
      <c r="B20" s="32"/>
      <c r="C20" s="34" t="s">
        <v>110</v>
      </c>
      <c r="D20" s="6" t="s">
        <v>124</v>
      </c>
      <c r="E20" s="41">
        <v>352117000</v>
      </c>
    </row>
    <row r="21" spans="1:5" ht="18" customHeight="1" x14ac:dyDescent="0.15">
      <c r="A21" s="32"/>
      <c r="B21" s="32"/>
      <c r="C21" s="32"/>
      <c r="D21" s="6" t="s">
        <v>125</v>
      </c>
      <c r="E21" s="41">
        <v>297639099</v>
      </c>
    </row>
    <row r="22" spans="1:5" ht="18" customHeight="1" x14ac:dyDescent="0.15">
      <c r="A22" s="32"/>
      <c r="B22" s="32"/>
      <c r="C22" s="32"/>
      <c r="D22" s="6"/>
      <c r="E22" s="41"/>
    </row>
    <row r="23" spans="1:5" ht="18" customHeight="1" x14ac:dyDescent="0.15">
      <c r="A23" s="32"/>
      <c r="B23" s="32"/>
      <c r="C23" s="32"/>
      <c r="D23" s="6"/>
      <c r="E23" s="41"/>
    </row>
    <row r="24" spans="1:5" ht="18" customHeight="1" x14ac:dyDescent="0.15">
      <c r="A24" s="32"/>
      <c r="B24" s="32"/>
      <c r="C24" s="32"/>
      <c r="D24" s="4" t="s">
        <v>101</v>
      </c>
      <c r="E24" s="41">
        <f>+SUM(E20:E23)</f>
        <v>649756099</v>
      </c>
    </row>
    <row r="25" spans="1:5" ht="18" customHeight="1" x14ac:dyDescent="0.15">
      <c r="A25" s="33"/>
      <c r="B25" s="33"/>
      <c r="C25" s="32" t="s">
        <v>42</v>
      </c>
      <c r="D25" s="33"/>
      <c r="E25" s="41">
        <f>+E24+E19</f>
        <v>1135989099</v>
      </c>
    </row>
    <row r="26" spans="1:5" ht="18" customHeight="1" x14ac:dyDescent="0.15">
      <c r="A26" s="33"/>
      <c r="B26" s="32" t="s">
        <v>10</v>
      </c>
      <c r="C26" s="33"/>
      <c r="D26" s="33"/>
      <c r="E26" s="41">
        <f>+E25+E14</f>
        <v>4868801523</v>
      </c>
    </row>
  </sheetData>
  <mergeCells count="17">
    <mergeCell ref="C13:D13"/>
    <mergeCell ref="C5:D5"/>
    <mergeCell ref="A6:A26"/>
    <mergeCell ref="B6:B14"/>
    <mergeCell ref="C6:D6"/>
    <mergeCell ref="C10:D10"/>
    <mergeCell ref="C11:D11"/>
    <mergeCell ref="C12:D12"/>
    <mergeCell ref="C14:D14"/>
    <mergeCell ref="B15:B25"/>
    <mergeCell ref="C15:C19"/>
    <mergeCell ref="C20:C24"/>
    <mergeCell ref="C25:D25"/>
    <mergeCell ref="B26:D26"/>
    <mergeCell ref="C7:D7"/>
    <mergeCell ref="C8:D8"/>
    <mergeCell ref="C9:D9"/>
  </mergeCells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  <ignoredErrors>
    <ignoredError sqref="E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6AF6-55C8-4628-9613-4ACC634E3919}">
  <sheetPr>
    <pageSetUpPr fitToPage="1"/>
  </sheetPr>
  <dimension ref="A1:I15"/>
  <sheetViews>
    <sheetView view="pageBreakPreview" zoomScaleNormal="100" zoomScaleSheetLayoutView="100" workbookViewId="0">
      <selection activeCell="B2" sqref="B2"/>
    </sheetView>
  </sheetViews>
  <sheetFormatPr defaultColWidth="8.875" defaultRowHeight="20.25" customHeight="1" x14ac:dyDescent="0.15"/>
  <cols>
    <col min="1" max="1" width="23.375" style="9" customWidth="1"/>
    <col min="2" max="6" width="20.875" style="9" customWidth="1"/>
    <col min="7" max="7" width="8.875" style="9"/>
    <col min="8" max="10" width="12.875" style="9" bestFit="1" customWidth="1"/>
    <col min="11" max="11" width="10.25" style="9" bestFit="1" customWidth="1"/>
    <col min="12" max="16384" width="8.875" style="9"/>
  </cols>
  <sheetData>
    <row r="1" spans="1:9" ht="21" customHeight="1" x14ac:dyDescent="0.15">
      <c r="A1" s="35" t="s">
        <v>138</v>
      </c>
      <c r="B1" s="36"/>
      <c r="C1" s="36"/>
      <c r="D1" s="36"/>
      <c r="E1" s="36"/>
      <c r="F1" s="36"/>
    </row>
    <row r="2" spans="1:9" ht="13.5" customHeight="1" x14ac:dyDescent="0.15">
      <c r="A2" s="9" t="s">
        <v>142</v>
      </c>
      <c r="B2" s="5"/>
      <c r="C2" s="25"/>
      <c r="D2" s="25"/>
      <c r="E2" s="25"/>
      <c r="F2" s="24"/>
    </row>
    <row r="3" spans="1:9" ht="13.5" customHeight="1" x14ac:dyDescent="0.15">
      <c r="A3" s="9" t="s">
        <v>141</v>
      </c>
      <c r="B3" s="25"/>
      <c r="C3" s="25"/>
      <c r="D3" s="25"/>
      <c r="E3" s="25"/>
      <c r="F3" s="24"/>
    </row>
    <row r="4" spans="1:9" ht="13.5" customHeight="1" x14ac:dyDescent="0.15">
      <c r="A4" s="25"/>
      <c r="B4" s="25"/>
      <c r="C4" s="25"/>
      <c r="D4" s="25"/>
      <c r="E4" s="25"/>
      <c r="F4" s="7" t="s">
        <v>190</v>
      </c>
    </row>
    <row r="5" spans="1:9" ht="20.25" customHeight="1" x14ac:dyDescent="0.15">
      <c r="A5" s="37" t="s">
        <v>90</v>
      </c>
      <c r="B5" s="39" t="s">
        <v>98</v>
      </c>
      <c r="C5" s="39" t="s">
        <v>137</v>
      </c>
      <c r="D5" s="39"/>
      <c r="E5" s="39"/>
      <c r="F5" s="39"/>
    </row>
    <row r="6" spans="1:9" ht="20.25" customHeight="1" x14ac:dyDescent="0.15">
      <c r="A6" s="37"/>
      <c r="B6" s="39"/>
      <c r="C6" s="39" t="s">
        <v>108</v>
      </c>
      <c r="D6" s="39" t="s">
        <v>136</v>
      </c>
      <c r="E6" s="39" t="s">
        <v>107</v>
      </c>
      <c r="F6" s="39" t="s">
        <v>30</v>
      </c>
    </row>
    <row r="7" spans="1:9" ht="20.25" customHeight="1" thickBot="1" x14ac:dyDescent="0.2">
      <c r="A7" s="38"/>
      <c r="B7" s="40"/>
      <c r="C7" s="40"/>
      <c r="D7" s="40"/>
      <c r="E7" s="40"/>
      <c r="F7" s="40"/>
    </row>
    <row r="8" spans="1:9" ht="20.25" customHeight="1" thickTop="1" x14ac:dyDescent="0.15">
      <c r="A8" s="23" t="s">
        <v>135</v>
      </c>
      <c r="B8" s="46">
        <f>SUM(C8:F8)</f>
        <v>5721901056</v>
      </c>
      <c r="C8" s="46">
        <v>-163523099</v>
      </c>
      <c r="D8" s="46">
        <v>176409000</v>
      </c>
      <c r="E8" s="46">
        <v>4191681506</v>
      </c>
      <c r="F8" s="46">
        <v>1517333649</v>
      </c>
      <c r="H8" s="9">
        <v>5721901056</v>
      </c>
      <c r="I8" s="9">
        <f>+H8-B8</f>
        <v>0</v>
      </c>
    </row>
    <row r="9" spans="1:9" ht="20.25" customHeight="1" x14ac:dyDescent="0.15">
      <c r="A9" s="23" t="s">
        <v>134</v>
      </c>
      <c r="B9" s="46">
        <f t="shared" ref="B9:B11" si="0">SUM(C9:F9)</f>
        <v>175852484</v>
      </c>
      <c r="C9" s="46">
        <v>649756099</v>
      </c>
      <c r="D9" s="46">
        <v>287171000</v>
      </c>
      <c r="E9" s="46">
        <v>-761074615</v>
      </c>
      <c r="F9" s="46"/>
      <c r="H9" s="9">
        <v>175852484</v>
      </c>
      <c r="I9" s="9">
        <f t="shared" ref="I9:I10" si="1">+H9-B9</f>
        <v>0</v>
      </c>
    </row>
    <row r="10" spans="1:9" ht="20.25" customHeight="1" x14ac:dyDescent="0.15">
      <c r="A10" s="23" t="s">
        <v>133</v>
      </c>
      <c r="B10" s="46">
        <f t="shared" si="0"/>
        <v>302205533</v>
      </c>
      <c r="C10" s="46"/>
      <c r="D10" s="46"/>
      <c r="E10" s="46">
        <v>302205533</v>
      </c>
      <c r="F10" s="46"/>
      <c r="H10" s="9">
        <v>302205533</v>
      </c>
      <c r="I10" s="9">
        <f t="shared" si="1"/>
        <v>0</v>
      </c>
    </row>
    <row r="11" spans="1:9" ht="20.25" customHeight="1" x14ac:dyDescent="0.15">
      <c r="A11" s="23" t="s">
        <v>30</v>
      </c>
      <c r="B11" s="46">
        <f t="shared" si="0"/>
        <v>0</v>
      </c>
      <c r="C11" s="46"/>
      <c r="D11" s="46"/>
      <c r="E11" s="46"/>
      <c r="F11" s="46"/>
    </row>
    <row r="12" spans="1:9" ht="20.25" customHeight="1" x14ac:dyDescent="0.15">
      <c r="A12" s="22" t="s">
        <v>10</v>
      </c>
      <c r="B12" s="46">
        <f>SUM(B8:B11)</f>
        <v>6199959073</v>
      </c>
      <c r="C12" s="46">
        <f>SUM(C8:C11)</f>
        <v>486233000</v>
      </c>
      <c r="D12" s="46">
        <f t="shared" ref="D12:F12" si="2">SUM(D8:D11)</f>
        <v>463580000</v>
      </c>
      <c r="E12" s="46">
        <f t="shared" si="2"/>
        <v>3732812424</v>
      </c>
      <c r="F12" s="46">
        <f t="shared" si="2"/>
        <v>1517333649</v>
      </c>
    </row>
    <row r="14" spans="1:9" ht="20.25" customHeight="1" x14ac:dyDescent="0.15">
      <c r="C14" s="9">
        <v>486233000</v>
      </c>
      <c r="D14" s="9">
        <v>463580000</v>
      </c>
      <c r="E14" s="9">
        <v>3732812424</v>
      </c>
    </row>
    <row r="15" spans="1:9" ht="20.25" customHeight="1" x14ac:dyDescent="0.15">
      <c r="C15" s="9">
        <f>+C14-C12</f>
        <v>0</v>
      </c>
      <c r="D15" s="9">
        <f t="shared" ref="D15:E15" si="3">+D14-D12</f>
        <v>0</v>
      </c>
      <c r="E15" s="9">
        <f t="shared" si="3"/>
        <v>0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scale="9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zoomScaleNormal="100" workbookViewId="0">
      <selection activeCell="A8" sqref="A8"/>
    </sheetView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8" t="s">
        <v>111</v>
      </c>
    </row>
    <row r="2" spans="1:2" ht="13.5" x14ac:dyDescent="0.15">
      <c r="A2" s="9" t="s">
        <v>142</v>
      </c>
    </row>
    <row r="3" spans="1:2" ht="13.5" x14ac:dyDescent="0.15">
      <c r="A3" s="9" t="s">
        <v>141</v>
      </c>
    </row>
    <row r="4" spans="1:2" ht="13.5" x14ac:dyDescent="0.15">
      <c r="B4" s="7" t="s">
        <v>190</v>
      </c>
    </row>
    <row r="5" spans="1:2" ht="22.5" customHeight="1" x14ac:dyDescent="0.15">
      <c r="A5" s="2" t="s">
        <v>26</v>
      </c>
      <c r="B5" s="2" t="s">
        <v>94</v>
      </c>
    </row>
    <row r="6" spans="1:2" ht="18" customHeight="1" x14ac:dyDescent="0.15">
      <c r="A6" s="6" t="s">
        <v>140</v>
      </c>
      <c r="B6" s="41">
        <v>236251168</v>
      </c>
    </row>
    <row r="7" spans="1:2" ht="18" customHeight="1" x14ac:dyDescent="0.15">
      <c r="A7" s="6" t="s">
        <v>114</v>
      </c>
      <c r="B7" s="41">
        <v>0</v>
      </c>
    </row>
    <row r="8" spans="1:2" ht="18" customHeight="1" x14ac:dyDescent="0.15">
      <c r="A8" s="6"/>
      <c r="B8" s="41"/>
    </row>
    <row r="9" spans="1:2" ht="18" hidden="1" customHeight="1" x14ac:dyDescent="0.15">
      <c r="A9" s="6"/>
      <c r="B9" s="41"/>
    </row>
    <row r="10" spans="1:2" ht="18" hidden="1" customHeight="1" x14ac:dyDescent="0.15">
      <c r="A10" s="6"/>
      <c r="B10" s="41"/>
    </row>
    <row r="11" spans="1:2" ht="18" customHeight="1" x14ac:dyDescent="0.15">
      <c r="A11" s="4" t="s">
        <v>10</v>
      </c>
      <c r="B11" s="41">
        <f>SUM(B6:B7)</f>
        <v>236251168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【済】投資及び出資金の明細</vt:lpstr>
      <vt:lpstr>【済】基金の明細</vt:lpstr>
      <vt:lpstr>【済】貸付金の明細</vt:lpstr>
      <vt:lpstr>【済】長期延滞債権の明細</vt:lpstr>
      <vt:lpstr>【済】未収金の明細</vt:lpstr>
      <vt:lpstr>【済】地方債等（借入先別）の明細</vt:lpstr>
      <vt:lpstr>【済】地方債等（利率別）の明細</vt:lpstr>
      <vt:lpstr>【済】地方債等（返済期間別）の明細</vt:lpstr>
      <vt:lpstr>【済】特定の契約条項が付された地方債等の概要</vt:lpstr>
      <vt:lpstr>【済】引当金の明細</vt:lpstr>
      <vt:lpstr>【済】補助金等の明細</vt:lpstr>
      <vt:lpstr>【済】財源の明細</vt:lpstr>
      <vt:lpstr>財源情報の明細</vt:lpstr>
      <vt:lpstr>【済】資金の明細</vt:lpstr>
      <vt:lpstr>財源情報の明細!Print_Area</vt:lpstr>
      <vt:lpstr>X16Y08_36</vt:lpstr>
      <vt:lpstr>X19Y08_36</vt:lpstr>
      <vt:lpstr>X22Y08_36</vt:lpstr>
      <vt:lpstr>X25Y08_36</vt:lpstr>
      <vt:lpstr>X28Y08_36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香成 川崎</cp:lastModifiedBy>
  <dcterms:modified xsi:type="dcterms:W3CDTF">2024-04-01T08:02:18Z</dcterms:modified>
</cp:coreProperties>
</file>